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Airport Passenger Data/2018/12 - Dec/"/>
    </mc:Choice>
  </mc:AlternateContent>
  <xr:revisionPtr revIDLastSave="0" documentId="13_ncr:1_{EA5516C4-195B-9548-8718-B9C8C72778A4}" xr6:coauthVersionLast="36" xr6:coauthVersionMax="36" xr10:uidLastSave="{00000000-0000-0000-0000-000000000000}"/>
  <bookViews>
    <workbookView xWindow="1440" yWindow="460" windowWidth="27640" windowHeight="19220" tabRatio="913" activeTab="1" xr2:uid="{00000000-000D-0000-FFFF-FFFF00000000}"/>
  </bookViews>
  <sheets>
    <sheet name="CA Totals" sheetId="14" r:id="rId1"/>
    <sheet name="Los Angeles" sheetId="2" r:id="rId2"/>
    <sheet name="Burbank" sheetId="1" r:id="rId3"/>
    <sheet name="Long Beach" sheetId="3" r:id="rId4"/>
    <sheet name="Ontario" sheetId="5" r:id="rId5"/>
    <sheet name="Orange County" sheetId="10" r:id="rId6"/>
    <sheet name="San Diego" sheetId="7" r:id="rId7"/>
    <sheet name="Oakland" sheetId="4" r:id="rId8"/>
    <sheet name="San Jose" sheetId="8" r:id="rId9"/>
    <sheet name="San Francisco" sheetId="9" r:id="rId10"/>
    <sheet name="Sacramento" sheetId="6" r:id="rId11"/>
    <sheet name="High Low stats" sheetId="12" state="hidden" r:id="rId12"/>
  </sheets>
  <definedNames>
    <definedName name="_xlnm.Print_Area" localSheetId="2">Burbank!$A$1:$M$21</definedName>
    <definedName name="_xlnm.Print_Area" localSheetId="0">'CA Totals'!$A$1:$M$33</definedName>
    <definedName name="_xlnm.Print_Area" localSheetId="11">'High Low stats'!$A$3:$I$46</definedName>
    <definedName name="_xlnm.Print_Area" localSheetId="3">'Long Beach'!$A$1:$M$21</definedName>
    <definedName name="_xlnm.Print_Area" localSheetId="1">'Los Angeles'!$A$1:$M$21</definedName>
    <definedName name="_xlnm.Print_Area" localSheetId="7">Oakland!$A$1:$M$21</definedName>
    <definedName name="_xlnm.Print_Area" localSheetId="4">Ontario!$A$1:$M$21</definedName>
    <definedName name="_xlnm.Print_Area" localSheetId="5">'Orange County'!$A$1:$M$21</definedName>
    <definedName name="_xlnm.Print_Area" localSheetId="10">Sacramento!$A$1:$M$21</definedName>
    <definedName name="_xlnm.Print_Area" localSheetId="9">'San Francisco'!$A$1:$M$21</definedName>
    <definedName name="_xlnm.Print_Area" localSheetId="8">'San Jose'!$A$1:$M$21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4" l="1"/>
  <c r="G18" i="7"/>
  <c r="K18" i="10"/>
  <c r="G18" i="5"/>
  <c r="G18" i="3"/>
  <c r="G18" i="1"/>
  <c r="B16" i="14"/>
  <c r="D16" i="14" s="1"/>
  <c r="C16" i="3"/>
  <c r="C17" i="3"/>
  <c r="G18" i="2"/>
  <c r="F18" i="2"/>
  <c r="H18" i="2" s="1"/>
  <c r="H14" i="1"/>
  <c r="B17" i="1"/>
  <c r="F18" i="3"/>
  <c r="H18" i="3" s="1"/>
  <c r="F18" i="1"/>
  <c r="H18" i="1" s="1"/>
  <c r="K18" i="2"/>
  <c r="J18" i="2"/>
  <c r="L18" i="2" s="1"/>
  <c r="K18" i="5"/>
  <c r="G18" i="10"/>
  <c r="K18" i="7"/>
  <c r="K18" i="8"/>
  <c r="G18" i="9"/>
  <c r="H18" i="9" s="1"/>
  <c r="K18" i="9"/>
  <c r="G18" i="6"/>
  <c r="H18" i="6" s="1"/>
  <c r="K18" i="6"/>
  <c r="F18" i="6"/>
  <c r="J18" i="6"/>
  <c r="L18" i="6" s="1"/>
  <c r="F18" i="9"/>
  <c r="J18" i="9"/>
  <c r="J18" i="8"/>
  <c r="F18" i="8"/>
  <c r="F18" i="4"/>
  <c r="H18" i="4" s="1"/>
  <c r="C6" i="9"/>
  <c r="C18" i="9" s="1"/>
  <c r="C7" i="9"/>
  <c r="C8" i="9"/>
  <c r="C9" i="9"/>
  <c r="C10" i="9"/>
  <c r="C11" i="9"/>
  <c r="C12" i="9"/>
  <c r="D12" i="9" s="1"/>
  <c r="C13" i="9"/>
  <c r="C14" i="9"/>
  <c r="C15" i="9"/>
  <c r="C16" i="9"/>
  <c r="B16" i="5"/>
  <c r="K6" i="14"/>
  <c r="K18" i="14" s="1"/>
  <c r="K7" i="14"/>
  <c r="L7" i="14" s="1"/>
  <c r="K8" i="14"/>
  <c r="K9" i="14"/>
  <c r="K10" i="14"/>
  <c r="K11" i="14"/>
  <c r="K12" i="14"/>
  <c r="K13" i="14"/>
  <c r="K14" i="14"/>
  <c r="L14" i="14" s="1"/>
  <c r="K15" i="14"/>
  <c r="C15" i="14" s="1"/>
  <c r="D15" i="14" s="1"/>
  <c r="K16" i="14"/>
  <c r="G11" i="14"/>
  <c r="C11" i="14" s="1"/>
  <c r="G12" i="14"/>
  <c r="C12" i="14" s="1"/>
  <c r="G13" i="14"/>
  <c r="G14" i="14"/>
  <c r="C14" i="14" s="1"/>
  <c r="G15" i="14"/>
  <c r="G16" i="14"/>
  <c r="C16" i="14" s="1"/>
  <c r="H16" i="14"/>
  <c r="C13" i="14"/>
  <c r="J16" i="14"/>
  <c r="L16" i="14" s="1"/>
  <c r="J14" i="14"/>
  <c r="J15" i="14"/>
  <c r="L15" i="14" s="1"/>
  <c r="F16" i="14"/>
  <c r="B15" i="5"/>
  <c r="D15" i="5" s="1"/>
  <c r="B16" i="9"/>
  <c r="B6" i="9"/>
  <c r="B17" i="9"/>
  <c r="B7" i="9"/>
  <c r="B8" i="9"/>
  <c r="B18" i="9" s="1"/>
  <c r="D18" i="9" s="1"/>
  <c r="B9" i="9"/>
  <c r="D9" i="9" s="1"/>
  <c r="B10" i="9"/>
  <c r="D10" i="9" s="1"/>
  <c r="B11" i="9"/>
  <c r="D11" i="9" s="1"/>
  <c r="B12" i="9"/>
  <c r="B13" i="9"/>
  <c r="B14" i="9"/>
  <c r="B15" i="9"/>
  <c r="D15" i="9"/>
  <c r="F18" i="10"/>
  <c r="H18" i="10" s="1"/>
  <c r="B16" i="10"/>
  <c r="D16" i="10" s="1"/>
  <c r="B15" i="10"/>
  <c r="J18" i="5"/>
  <c r="F18" i="5"/>
  <c r="C8" i="3"/>
  <c r="C18" i="3" s="1"/>
  <c r="D18" i="3" s="1"/>
  <c r="C9" i="3"/>
  <c r="D9" i="3"/>
  <c r="C11" i="3"/>
  <c r="C12" i="3"/>
  <c r="D12" i="3" s="1"/>
  <c r="C13" i="3"/>
  <c r="C14" i="3"/>
  <c r="C15" i="3"/>
  <c r="B9" i="3"/>
  <c r="B10" i="3"/>
  <c r="D10" i="3" s="1"/>
  <c r="B11" i="3"/>
  <c r="D11" i="3"/>
  <c r="B12" i="3"/>
  <c r="B14" i="3"/>
  <c r="D14" i="3" s="1"/>
  <c r="B15" i="3"/>
  <c r="B16" i="3"/>
  <c r="D16" i="3"/>
  <c r="B6" i="3"/>
  <c r="B17" i="3"/>
  <c r="D17" i="3" s="1"/>
  <c r="B18" i="3"/>
  <c r="B7" i="3"/>
  <c r="B8" i="3"/>
  <c r="B13" i="3"/>
  <c r="B16" i="1"/>
  <c r="B16" i="2"/>
  <c r="D16" i="2" s="1"/>
  <c r="F6" i="14"/>
  <c r="F18" i="14" s="1"/>
  <c r="J6" i="14"/>
  <c r="B6" i="14" s="1"/>
  <c r="F7" i="14"/>
  <c r="J7" i="14"/>
  <c r="F8" i="14"/>
  <c r="J8" i="14"/>
  <c r="B8" i="14" s="1"/>
  <c r="L8" i="14"/>
  <c r="F9" i="14"/>
  <c r="J9" i="14"/>
  <c r="B9" i="14" s="1"/>
  <c r="F10" i="14"/>
  <c r="J10" i="14"/>
  <c r="B10" i="14"/>
  <c r="D10" i="14" s="1"/>
  <c r="F11" i="14"/>
  <c r="H11" i="14" s="1"/>
  <c r="B11" i="14"/>
  <c r="J11" i="14"/>
  <c r="L11" i="14" s="1"/>
  <c r="F12" i="14"/>
  <c r="B12" i="14" s="1"/>
  <c r="D12" i="14" s="1"/>
  <c r="J12" i="14"/>
  <c r="F13" i="14"/>
  <c r="H13" i="14" s="1"/>
  <c r="J13" i="14"/>
  <c r="L13" i="14" s="1"/>
  <c r="B13" i="14"/>
  <c r="D13" i="14" s="1"/>
  <c r="F14" i="14"/>
  <c r="B14" i="14" s="1"/>
  <c r="D14" i="14" s="1"/>
  <c r="F15" i="14"/>
  <c r="H15" i="14" s="1"/>
  <c r="B15" i="14"/>
  <c r="F17" i="14"/>
  <c r="B17" i="14" s="1"/>
  <c r="D17" i="14" s="1"/>
  <c r="J17" i="14"/>
  <c r="G6" i="8"/>
  <c r="C6" i="8" s="1"/>
  <c r="G7" i="8"/>
  <c r="G7" i="14" s="1"/>
  <c r="C7" i="8"/>
  <c r="D7" i="8"/>
  <c r="G8" i="8"/>
  <c r="H8" i="8" s="1"/>
  <c r="G9" i="8"/>
  <c r="G9" i="14" s="1"/>
  <c r="G10" i="8"/>
  <c r="G10" i="14"/>
  <c r="B6" i="5"/>
  <c r="B17" i="5"/>
  <c r="D17" i="5" s="1"/>
  <c r="B7" i="5"/>
  <c r="D7" i="5" s="1"/>
  <c r="B8" i="5"/>
  <c r="B9" i="5"/>
  <c r="B10" i="5"/>
  <c r="B11" i="5"/>
  <c r="D11" i="5" s="1"/>
  <c r="B12" i="5"/>
  <c r="D12" i="5" s="1"/>
  <c r="B13" i="5"/>
  <c r="D13" i="5" s="1"/>
  <c r="B14" i="5"/>
  <c r="D14" i="5" s="1"/>
  <c r="C11" i="5"/>
  <c r="C12" i="5"/>
  <c r="C13" i="5"/>
  <c r="C18" i="5" s="1"/>
  <c r="C14" i="5"/>
  <c r="C15" i="5"/>
  <c r="H15" i="4"/>
  <c r="C6" i="6"/>
  <c r="C7" i="6"/>
  <c r="C8" i="6"/>
  <c r="C18" i="6" s="1"/>
  <c r="C9" i="6"/>
  <c r="C10" i="6"/>
  <c r="D10" i="6" s="1"/>
  <c r="C11" i="6"/>
  <c r="C12" i="6"/>
  <c r="C13" i="6"/>
  <c r="C14" i="6"/>
  <c r="C15" i="6"/>
  <c r="D15" i="6"/>
  <c r="C8" i="8"/>
  <c r="D8" i="8" s="1"/>
  <c r="C11" i="8"/>
  <c r="C12" i="8"/>
  <c r="C13" i="8"/>
  <c r="D13" i="8"/>
  <c r="C14" i="8"/>
  <c r="D14" i="8" s="1"/>
  <c r="C15" i="8"/>
  <c r="C6" i="4"/>
  <c r="C18" i="4" s="1"/>
  <c r="C7" i="4"/>
  <c r="C8" i="4"/>
  <c r="C9" i="4"/>
  <c r="C10" i="4"/>
  <c r="C11" i="4"/>
  <c r="C12" i="4"/>
  <c r="C13" i="4"/>
  <c r="C14" i="4"/>
  <c r="C15" i="4"/>
  <c r="C6" i="7"/>
  <c r="C18" i="7" s="1"/>
  <c r="C7" i="7"/>
  <c r="C8" i="7"/>
  <c r="C9" i="7"/>
  <c r="C10" i="7"/>
  <c r="C11" i="7"/>
  <c r="C12" i="7"/>
  <c r="C13" i="7"/>
  <c r="D13" i="7"/>
  <c r="C14" i="7"/>
  <c r="D14" i="7" s="1"/>
  <c r="C15" i="7"/>
  <c r="C6" i="10"/>
  <c r="C7" i="10"/>
  <c r="C8" i="10"/>
  <c r="C18" i="10" s="1"/>
  <c r="C9" i="10"/>
  <c r="C10" i="10"/>
  <c r="C11" i="10"/>
  <c r="C12" i="10"/>
  <c r="C13" i="10"/>
  <c r="C14" i="10"/>
  <c r="C15" i="10"/>
  <c r="C6" i="1"/>
  <c r="C8" i="1"/>
  <c r="C18" i="1" s="1"/>
  <c r="C9" i="1"/>
  <c r="D9" i="1" s="1"/>
  <c r="C11" i="1"/>
  <c r="C12" i="1"/>
  <c r="C13" i="1"/>
  <c r="C14" i="1"/>
  <c r="C15" i="1"/>
  <c r="C6" i="2"/>
  <c r="D6" i="2" s="1"/>
  <c r="C7" i="2"/>
  <c r="C8" i="2"/>
  <c r="C9" i="2"/>
  <c r="C10" i="2"/>
  <c r="C11" i="2"/>
  <c r="C12" i="2"/>
  <c r="C13" i="2"/>
  <c r="C14" i="2"/>
  <c r="C15" i="2"/>
  <c r="B15" i="6"/>
  <c r="B6" i="6"/>
  <c r="D6" i="6"/>
  <c r="B7" i="6"/>
  <c r="D7" i="6" s="1"/>
  <c r="B8" i="6"/>
  <c r="D8" i="6" s="1"/>
  <c r="B9" i="6"/>
  <c r="D9" i="6" s="1"/>
  <c r="B10" i="6"/>
  <c r="B11" i="6"/>
  <c r="D11" i="6" s="1"/>
  <c r="B12" i="6"/>
  <c r="B13" i="6"/>
  <c r="B14" i="6"/>
  <c r="D14" i="6"/>
  <c r="B16" i="6"/>
  <c r="B17" i="6"/>
  <c r="B15" i="4"/>
  <c r="B6" i="4"/>
  <c r="B18" i="4" s="1"/>
  <c r="D18" i="4" s="1"/>
  <c r="B17" i="4"/>
  <c r="B7" i="4"/>
  <c r="D7" i="4" s="1"/>
  <c r="B8" i="4"/>
  <c r="D8" i="4" s="1"/>
  <c r="B9" i="4"/>
  <c r="D9" i="4" s="1"/>
  <c r="B10" i="4"/>
  <c r="D10" i="4" s="1"/>
  <c r="B11" i="4"/>
  <c r="D11" i="4" s="1"/>
  <c r="B12" i="4"/>
  <c r="B13" i="4"/>
  <c r="B14" i="4"/>
  <c r="D14" i="4"/>
  <c r="B16" i="4"/>
  <c r="D16" i="4" s="1"/>
  <c r="J18" i="7"/>
  <c r="L18" i="7" s="1"/>
  <c r="L14" i="2"/>
  <c r="B14" i="7"/>
  <c r="B15" i="7"/>
  <c r="D15" i="7" s="1"/>
  <c r="B6" i="7"/>
  <c r="B18" i="7" s="1"/>
  <c r="D18" i="7" s="1"/>
  <c r="B17" i="7"/>
  <c r="D17" i="7" s="1"/>
  <c r="B7" i="7"/>
  <c r="D7" i="7" s="1"/>
  <c r="B8" i="7"/>
  <c r="D8" i="7" s="1"/>
  <c r="B9" i="7"/>
  <c r="D9" i="7" s="1"/>
  <c r="B10" i="7"/>
  <c r="B11" i="7"/>
  <c r="D11" i="7" s="1"/>
  <c r="B12" i="7"/>
  <c r="B13" i="7"/>
  <c r="B16" i="7"/>
  <c r="B14" i="10"/>
  <c r="D14" i="10" s="1"/>
  <c r="B6" i="10"/>
  <c r="B18" i="10" s="1"/>
  <c r="D18" i="10" s="1"/>
  <c r="B17" i="10"/>
  <c r="D17" i="10" s="1"/>
  <c r="B7" i="10"/>
  <c r="D7" i="10" s="1"/>
  <c r="B8" i="10"/>
  <c r="D8" i="10" s="1"/>
  <c r="B9" i="10"/>
  <c r="D9" i="10" s="1"/>
  <c r="B10" i="10"/>
  <c r="D10" i="10" s="1"/>
  <c r="B11" i="10"/>
  <c r="D11" i="10" s="1"/>
  <c r="B12" i="10"/>
  <c r="B13" i="10"/>
  <c r="J18" i="10"/>
  <c r="L18" i="10"/>
  <c r="B14" i="1"/>
  <c r="D14" i="1" s="1"/>
  <c r="B15" i="1"/>
  <c r="D15" i="1" s="1"/>
  <c r="B6" i="1"/>
  <c r="B18" i="1" s="1"/>
  <c r="D18" i="1" s="1"/>
  <c r="B7" i="1"/>
  <c r="D7" i="1" s="1"/>
  <c r="B8" i="1"/>
  <c r="B9" i="1"/>
  <c r="B10" i="1"/>
  <c r="D10" i="1" s="1"/>
  <c r="B11" i="1"/>
  <c r="D11" i="1"/>
  <c r="B12" i="1"/>
  <c r="D12" i="1" s="1"/>
  <c r="B13" i="1"/>
  <c r="B14" i="2"/>
  <c r="B15" i="2"/>
  <c r="B6" i="2"/>
  <c r="B17" i="2"/>
  <c r="D17" i="2" s="1"/>
  <c r="B7" i="2"/>
  <c r="D7" i="2" s="1"/>
  <c r="B8" i="2"/>
  <c r="B9" i="2"/>
  <c r="D9" i="2" s="1"/>
  <c r="B10" i="2"/>
  <c r="B11" i="2"/>
  <c r="D11" i="2"/>
  <c r="B12" i="2"/>
  <c r="D12" i="2" s="1"/>
  <c r="B13" i="2"/>
  <c r="D13" i="2" s="1"/>
  <c r="H12" i="2"/>
  <c r="B12" i="8"/>
  <c r="B13" i="8"/>
  <c r="B14" i="8"/>
  <c r="B15" i="8"/>
  <c r="D15" i="8" s="1"/>
  <c r="B6" i="8"/>
  <c r="B18" i="8" s="1"/>
  <c r="B17" i="8"/>
  <c r="D17" i="8" s="1"/>
  <c r="B7" i="8"/>
  <c r="B8" i="8"/>
  <c r="B9" i="8"/>
  <c r="B10" i="8"/>
  <c r="D10" i="8" s="1"/>
  <c r="B11" i="8"/>
  <c r="D11" i="8" s="1"/>
  <c r="B16" i="8"/>
  <c r="F18" i="7"/>
  <c r="H12" i="1"/>
  <c r="L10" i="8"/>
  <c r="L6" i="10"/>
  <c r="L9" i="10"/>
  <c r="L9" i="5"/>
  <c r="H18" i="5"/>
  <c r="H18" i="7"/>
  <c r="L8" i="5"/>
  <c r="L12" i="6"/>
  <c r="L7" i="9"/>
  <c r="L6" i="7"/>
  <c r="L18" i="5"/>
  <c r="H7" i="1"/>
  <c r="H6" i="2"/>
  <c r="L7" i="2"/>
  <c r="L6" i="2"/>
  <c r="L17" i="5"/>
  <c r="L16" i="5"/>
  <c r="L15" i="5"/>
  <c r="L14" i="5"/>
  <c r="L13" i="5"/>
  <c r="L12" i="5"/>
  <c r="L11" i="5"/>
  <c r="L10" i="5"/>
  <c r="L7" i="5"/>
  <c r="L6" i="5"/>
  <c r="L9" i="14"/>
  <c r="L10" i="14"/>
  <c r="K17" i="14"/>
  <c r="L17" i="14" s="1"/>
  <c r="G17" i="14"/>
  <c r="C17" i="14" s="1"/>
  <c r="H14" i="14"/>
  <c r="H10" i="2"/>
  <c r="H7" i="2"/>
  <c r="H16" i="2"/>
  <c r="C17" i="2"/>
  <c r="C16" i="2"/>
  <c r="D15" i="2"/>
  <c r="D14" i="2"/>
  <c r="D10" i="2"/>
  <c r="D8" i="2"/>
  <c r="H17" i="2"/>
  <c r="H15" i="2"/>
  <c r="H14" i="2"/>
  <c r="H13" i="2"/>
  <c r="H11" i="2"/>
  <c r="H9" i="2"/>
  <c r="H8" i="2"/>
  <c r="L17" i="2"/>
  <c r="L16" i="2"/>
  <c r="L15" i="2"/>
  <c r="L13" i="2"/>
  <c r="L12" i="2"/>
  <c r="L11" i="2"/>
  <c r="L10" i="2"/>
  <c r="L9" i="2"/>
  <c r="L8" i="2"/>
  <c r="J18" i="1"/>
  <c r="C17" i="1"/>
  <c r="D17" i="1"/>
  <c r="C16" i="1"/>
  <c r="D16" i="1"/>
  <c r="D13" i="1"/>
  <c r="H9" i="1"/>
  <c r="H16" i="1"/>
  <c r="H17" i="1"/>
  <c r="H15" i="1"/>
  <c r="H13" i="1"/>
  <c r="H11" i="1"/>
  <c r="H10" i="1"/>
  <c r="H8" i="1"/>
  <c r="H6" i="1"/>
  <c r="H15" i="3"/>
  <c r="H13" i="3"/>
  <c r="D15" i="3"/>
  <c r="D13" i="3"/>
  <c r="D8" i="3"/>
  <c r="D7" i="3"/>
  <c r="D6" i="3"/>
  <c r="H17" i="3"/>
  <c r="H16" i="3"/>
  <c r="H14" i="3"/>
  <c r="H12" i="3"/>
  <c r="H11" i="3"/>
  <c r="H10" i="3"/>
  <c r="H9" i="3"/>
  <c r="H8" i="3"/>
  <c r="H7" i="3"/>
  <c r="H6" i="3"/>
  <c r="H10" i="5"/>
  <c r="H16" i="5"/>
  <c r="C17" i="5"/>
  <c r="C16" i="5"/>
  <c r="D16" i="5"/>
  <c r="D10" i="5"/>
  <c r="D9" i="5"/>
  <c r="D8" i="5"/>
  <c r="D6" i="5"/>
  <c r="H17" i="5"/>
  <c r="H15" i="5"/>
  <c r="H14" i="5"/>
  <c r="H13" i="5"/>
  <c r="H12" i="5"/>
  <c r="H11" i="5"/>
  <c r="H9" i="5"/>
  <c r="H8" i="5"/>
  <c r="H7" i="5"/>
  <c r="H6" i="5"/>
  <c r="D12" i="10"/>
  <c r="D13" i="10"/>
  <c r="D15" i="10"/>
  <c r="C16" i="10"/>
  <c r="C17" i="10"/>
  <c r="H14" i="10"/>
  <c r="H8" i="10"/>
  <c r="H10" i="10"/>
  <c r="H17" i="10"/>
  <c r="H16" i="10"/>
  <c r="H15" i="10"/>
  <c r="H13" i="10"/>
  <c r="H12" i="10"/>
  <c r="H11" i="10"/>
  <c r="L16" i="10"/>
  <c r="L8" i="10"/>
  <c r="L7" i="10"/>
  <c r="L10" i="10"/>
  <c r="L11" i="10"/>
  <c r="L12" i="10"/>
  <c r="L13" i="10"/>
  <c r="L14" i="10"/>
  <c r="L15" i="10"/>
  <c r="L17" i="10"/>
  <c r="C16" i="7"/>
  <c r="D16" i="7"/>
  <c r="C17" i="7"/>
  <c r="D12" i="7"/>
  <c r="D10" i="7"/>
  <c r="H17" i="7"/>
  <c r="H16" i="7"/>
  <c r="H15" i="7"/>
  <c r="H14" i="7"/>
  <c r="H13" i="7"/>
  <c r="H12" i="7"/>
  <c r="H11" i="7"/>
  <c r="H10" i="7"/>
  <c r="H9" i="7"/>
  <c r="H8" i="7"/>
  <c r="H7" i="7"/>
  <c r="H6" i="7"/>
  <c r="L17" i="7"/>
  <c r="L16" i="7"/>
  <c r="L15" i="7"/>
  <c r="L14" i="7"/>
  <c r="L13" i="7"/>
  <c r="L12" i="7"/>
  <c r="L11" i="7"/>
  <c r="L10" i="7"/>
  <c r="L9" i="7"/>
  <c r="L8" i="7"/>
  <c r="L7" i="7"/>
  <c r="H6" i="4"/>
  <c r="C17" i="4"/>
  <c r="D17" i="4" s="1"/>
  <c r="C16" i="4"/>
  <c r="D15" i="4"/>
  <c r="D13" i="4"/>
  <c r="D12" i="4"/>
  <c r="H16" i="4"/>
  <c r="J18" i="4"/>
  <c r="H17" i="4"/>
  <c r="H14" i="4"/>
  <c r="H13" i="4"/>
  <c r="H12" i="4"/>
  <c r="H11" i="4"/>
  <c r="H10" i="4"/>
  <c r="H9" i="4"/>
  <c r="H8" i="4"/>
  <c r="H7" i="4"/>
  <c r="C16" i="8"/>
  <c r="D16" i="8" s="1"/>
  <c r="C17" i="8"/>
  <c r="D12" i="8"/>
  <c r="L18" i="8"/>
  <c r="H7" i="8"/>
  <c r="H11" i="8"/>
  <c r="H12" i="8"/>
  <c r="H13" i="8"/>
  <c r="H14" i="8"/>
  <c r="H15" i="8"/>
  <c r="H16" i="8"/>
  <c r="H17" i="8"/>
  <c r="L17" i="8"/>
  <c r="L16" i="8"/>
  <c r="L15" i="8"/>
  <c r="L14" i="8"/>
  <c r="L13" i="8"/>
  <c r="L12" i="8"/>
  <c r="L11" i="8"/>
  <c r="L9" i="8"/>
  <c r="L8" i="8"/>
  <c r="L7" i="8"/>
  <c r="L6" i="8"/>
  <c r="C17" i="9"/>
  <c r="D17" i="9"/>
  <c r="K18" i="4"/>
  <c r="L18" i="9"/>
  <c r="D8" i="9"/>
  <c r="D7" i="9"/>
  <c r="D6" i="9"/>
  <c r="D16" i="9"/>
  <c r="D14" i="9"/>
  <c r="D13" i="9"/>
  <c r="H17" i="9"/>
  <c r="H16" i="9"/>
  <c r="H15" i="9"/>
  <c r="H14" i="9"/>
  <c r="H13" i="9"/>
  <c r="H12" i="9"/>
  <c r="H11" i="9"/>
  <c r="H10" i="9"/>
  <c r="H9" i="9"/>
  <c r="H8" i="9"/>
  <c r="H7" i="9"/>
  <c r="H6" i="9"/>
  <c r="L17" i="9"/>
  <c r="L15" i="9"/>
  <c r="L16" i="9"/>
  <c r="L14" i="9"/>
  <c r="L13" i="9"/>
  <c r="L12" i="9"/>
  <c r="L11" i="9"/>
  <c r="L10" i="9"/>
  <c r="L9" i="9"/>
  <c r="L8" i="9"/>
  <c r="L6" i="9"/>
  <c r="C16" i="6"/>
  <c r="C17" i="6"/>
  <c r="H11" i="6"/>
  <c r="H12" i="6"/>
  <c r="H13" i="6"/>
  <c r="H14" i="6"/>
  <c r="H15" i="6"/>
  <c r="H16" i="6"/>
  <c r="H17" i="6"/>
  <c r="H10" i="6"/>
  <c r="L17" i="6"/>
  <c r="L15" i="6"/>
  <c r="L13" i="6"/>
  <c r="L14" i="6"/>
  <c r="L16" i="6"/>
  <c r="L11" i="6"/>
  <c r="L10" i="6"/>
  <c r="L9" i="6"/>
  <c r="H9" i="6"/>
  <c r="H8" i="6"/>
  <c r="L8" i="6"/>
  <c r="L7" i="6"/>
  <c r="H7" i="6"/>
  <c r="K18" i="1"/>
  <c r="D16" i="6"/>
  <c r="D17" i="6"/>
  <c r="L6" i="6"/>
  <c r="H6" i="6"/>
  <c r="D13" i="6"/>
  <c r="D12" i="6"/>
  <c r="H9" i="10"/>
  <c r="H7" i="10"/>
  <c r="H6" i="10"/>
  <c r="H10" i="14"/>
  <c r="C10" i="14"/>
  <c r="H6" i="8"/>
  <c r="L12" i="14"/>
  <c r="B7" i="14"/>
  <c r="G6" i="14"/>
  <c r="C6" i="14" s="1"/>
  <c r="H10" i="8"/>
  <c r="C10" i="8"/>
  <c r="D6" i="4"/>
  <c r="C9" i="14" l="1"/>
  <c r="H9" i="14"/>
  <c r="D11" i="14"/>
  <c r="H18" i="8"/>
  <c r="D9" i="14"/>
  <c r="H7" i="14"/>
  <c r="C7" i="14"/>
  <c r="D7" i="14"/>
  <c r="D9" i="8"/>
  <c r="C18" i="8"/>
  <c r="D18" i="8" s="1"/>
  <c r="D6" i="8"/>
  <c r="D6" i="14"/>
  <c r="B18" i="14"/>
  <c r="J18" i="14"/>
  <c r="L18" i="14" s="1"/>
  <c r="G18" i="8"/>
  <c r="L6" i="14"/>
  <c r="D8" i="1"/>
  <c r="B18" i="6"/>
  <c r="D18" i="6" s="1"/>
  <c r="H17" i="14"/>
  <c r="D6" i="1"/>
  <c r="C18" i="2"/>
  <c r="B18" i="2"/>
  <c r="D18" i="2" s="1"/>
  <c r="B18" i="5"/>
  <c r="D18" i="5" s="1"/>
  <c r="G8" i="14"/>
  <c r="H6" i="14"/>
  <c r="H9" i="8"/>
  <c r="D6" i="7"/>
  <c r="D6" i="10"/>
  <c r="H12" i="14"/>
  <c r="C9" i="8"/>
  <c r="C8" i="14" l="1"/>
  <c r="H8" i="14"/>
  <c r="G18" i="14"/>
  <c r="H18" i="14" s="1"/>
  <c r="D8" i="14" l="1"/>
  <c r="C18" i="14"/>
  <c r="D18" i="14" s="1"/>
</calcChain>
</file>

<file path=xl/sharedStrings.xml><?xml version="1.0" encoding="utf-8"?>
<sst xmlns="http://schemas.openxmlformats.org/spreadsheetml/2006/main" count="266" uniqueCount="57">
  <si>
    <t>Long Beach -LGB</t>
  </si>
  <si>
    <t>Los Angeles - LAX</t>
  </si>
  <si>
    <t>San Francisco- SFO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</si>
  <si>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</si>
  <si>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</si>
  <si>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</si>
  <si>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</si>
  <si>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</si>
  <si>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</si>
  <si>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</si>
  <si>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</si>
  <si>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</si>
  <si>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</si>
  <si>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</si>
  <si>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</si>
  <si>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Domestic</t>
  </si>
  <si>
    <t>International</t>
  </si>
  <si>
    <t>Total</t>
  </si>
  <si>
    <t>Burbank- Bob Hope</t>
  </si>
  <si>
    <t>Oakland- OAK</t>
  </si>
  <si>
    <t>Ontario-ONT</t>
  </si>
  <si>
    <t>Sacramento-SMF</t>
  </si>
  <si>
    <t>San Diego-SAN</t>
  </si>
  <si>
    <t>San Jose-SJC</t>
  </si>
  <si>
    <t>Orange County Santa Ana/John Wayne- SNA</t>
  </si>
  <si>
    <t>Long Beach-LGB</t>
  </si>
  <si>
    <t>Oakland-OAK</t>
  </si>
  <si>
    <t>San Francisco-SFO</t>
  </si>
  <si>
    <t>Los Angeles-LAX</t>
  </si>
  <si>
    <t>California Totals</t>
  </si>
  <si>
    <t>% Chg</t>
  </si>
  <si>
    <t>YTD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</si>
  <si>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</si>
  <si>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color theme="9" tint="-0.249977111117893"/>
        <rFont val="Calibri"/>
        <family val="2"/>
        <scheme val="minor"/>
      </rPr>
      <t>Highest</t>
    </r>
    <r>
      <rPr>
        <b/>
        <i/>
        <sz val="14"/>
        <color theme="1"/>
        <rFont val="Calibri"/>
        <family val="2"/>
        <scheme val="minor"/>
      </rPr>
      <t xml:space="preserve"> and</t>
    </r>
    <r>
      <rPr>
        <b/>
        <i/>
        <sz val="14"/>
        <color theme="4" tint="-0.249977111117893"/>
        <rFont val="Calibri"/>
        <family val="2"/>
        <scheme val="minor"/>
      </rPr>
      <t xml:space="preserve"> lowest</t>
    </r>
    <r>
      <rPr>
        <b/>
        <i/>
        <sz val="14"/>
        <color theme="1"/>
        <rFont val="Calibri"/>
        <family val="2"/>
        <scheme val="minor"/>
      </rPr>
      <t xml:space="preserve"> travel months in ranking of busiest to slowest airports</t>
    </r>
  </si>
  <si>
    <t>Highest traveled month:</t>
  </si>
  <si>
    <t>Lowest traveled month:</t>
  </si>
  <si>
    <t>(out of 10 airports)</t>
  </si>
  <si>
    <t>Orange County- SNA</t>
  </si>
  <si>
    <t xml:space="preserve">YTD </t>
  </si>
  <si>
    <t>DATA TO BE COMPILED AT A LATER DATE</t>
  </si>
  <si>
    <t>Source: Long Beach Airport</t>
  </si>
  <si>
    <t>Source: LAWA</t>
  </si>
  <si>
    <t>Source: John Wayne Airport</t>
  </si>
  <si>
    <t>Source: Oakland International Airport</t>
  </si>
  <si>
    <t>Source: Mineta San Jose International Airport</t>
  </si>
  <si>
    <t>Source: San Francisco International Airport</t>
  </si>
  <si>
    <t>Source: Sacramento International Airport</t>
  </si>
  <si>
    <t>Source: San Diego International Airport</t>
  </si>
  <si>
    <t>Source: Bob Hope Airport</t>
  </si>
  <si>
    <t>Sources:  Individual airports</t>
  </si>
  <si>
    <t>Totals</t>
  </si>
  <si>
    <t>Note:  OAK has service from Mexico but only reports total traffic</t>
  </si>
  <si>
    <t xml:space="preserve"> </t>
  </si>
  <si>
    <t>Note:  Monthly figures may not sum to YTD totals due to data revisions</t>
  </si>
  <si>
    <t xml:space="preserve">  </t>
  </si>
  <si>
    <t>YTD *</t>
  </si>
  <si>
    <t>Note:  Monthly figures may not sum to YTD totals due to data revisions. Added China direct flights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</si>
</sst>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.25"/>
      <color theme="10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5" fillId="0" borderId="5" xfId="0" applyFont="1" applyBorder="1" applyAlignment="1"/>
    <xf numFmtId="0" fontId="5" fillId="0" borderId="0" xfId="0" applyFont="1" applyAlignment="1"/>
    <xf numFmtId="0" fontId="0" fillId="5" borderId="1" xfId="0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 applyProtection="1">
      <alignment horizontal="center"/>
    </xf>
    <xf numFmtId="37" fontId="4" fillId="6" borderId="1" xfId="0" applyNumberFormat="1" applyFont="1" applyFill="1" applyBorder="1" applyAlignment="1" applyProtection="1">
      <alignment horizontal="center"/>
    </xf>
    <xf numFmtId="3" fontId="0" fillId="5" borderId="4" xfId="0" applyNumberFormat="1" applyFont="1" applyFill="1" applyBorder="1" applyAlignment="1">
      <alignment horizontal="center" wrapText="1"/>
    </xf>
    <xf numFmtId="3" fontId="0" fillId="6" borderId="4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3" fillId="0" borderId="0" xfId="0" applyFont="1"/>
    <xf numFmtId="16" fontId="0" fillId="5" borderId="1" xfId="0" applyNumberFormat="1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9" fillId="0" borderId="0" xfId="0" applyFont="1"/>
    <xf numFmtId="0" fontId="10" fillId="0" borderId="0" xfId="0" applyFont="1"/>
    <xf numFmtId="0" fontId="9" fillId="0" borderId="5" xfId="0" applyFont="1" applyBorder="1" applyAlignment="1"/>
    <xf numFmtId="0" fontId="9" fillId="0" borderId="0" xfId="0" applyFont="1" applyAlignment="1"/>
    <xf numFmtId="0" fontId="1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2" fillId="0" borderId="0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Fill="1" applyBorder="1"/>
    <xf numFmtId="0" fontId="2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2" fillId="0" borderId="1" xfId="0" applyFont="1" applyBorder="1"/>
    <xf numFmtId="3" fontId="15" fillId="0" borderId="0" xfId="0" applyNumberFormat="1" applyFont="1"/>
    <xf numFmtId="3" fontId="15" fillId="0" borderId="1" xfId="0" applyNumberFormat="1" applyFont="1" applyBorder="1"/>
    <xf numFmtId="164" fontId="15" fillId="0" borderId="1" xfId="0" applyNumberFormat="1" applyFont="1" applyBorder="1"/>
    <xf numFmtId="0" fontId="15" fillId="0" borderId="0" xfId="0" applyFont="1" applyFill="1"/>
    <xf numFmtId="3" fontId="15" fillId="3" borderId="1" xfId="0" applyNumberFormat="1" applyFont="1" applyFill="1" applyBorder="1"/>
    <xf numFmtId="164" fontId="15" fillId="3" borderId="1" xfId="0" applyNumberFormat="1" applyFont="1" applyFill="1" applyBorder="1"/>
    <xf numFmtId="164" fontId="15" fillId="0" borderId="1" xfId="0" applyNumberFormat="1" applyFont="1" applyFill="1" applyBorder="1"/>
    <xf numFmtId="0" fontId="2" fillId="0" borderId="1" xfId="0" applyFont="1" applyFill="1" applyBorder="1"/>
    <xf numFmtId="3" fontId="15" fillId="0" borderId="1" xfId="0" applyNumberFormat="1" applyFont="1" applyFill="1" applyBorder="1"/>
    <xf numFmtId="0" fontId="16" fillId="0" borderId="0" xfId="0" applyFont="1"/>
    <xf numFmtId="0" fontId="15" fillId="3" borderId="1" xfId="0" applyFont="1" applyFill="1" applyBorder="1"/>
    <xf numFmtId="0" fontId="15" fillId="0" borderId="1" xfId="0" applyFont="1" applyBorder="1"/>
    <xf numFmtId="0" fontId="16" fillId="0" borderId="0" xfId="0" applyFont="1" applyFill="1" applyBorder="1"/>
    <xf numFmtId="0" fontId="2" fillId="3" borderId="2" xfId="0" applyFont="1" applyFill="1" applyBorder="1"/>
    <xf numFmtId="0" fontId="15" fillId="3" borderId="3" xfId="0" applyFont="1" applyFill="1" applyBorder="1" applyAlignment="1">
      <alignment horizontal="center"/>
    </xf>
    <xf numFmtId="0" fontId="2" fillId="4" borderId="1" xfId="0" applyFont="1" applyFill="1" applyBorder="1"/>
    <xf numFmtId="3" fontId="15" fillId="0" borderId="0" xfId="0" applyNumberFormat="1" applyFont="1" applyBorder="1"/>
    <xf numFmtId="164" fontId="15" fillId="0" borderId="0" xfId="0" applyNumberFormat="1" applyFont="1" applyBorder="1"/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15" fillId="0" borderId="6" xfId="0" applyNumberFormat="1" applyFont="1" applyBorder="1"/>
    <xf numFmtId="3" fontId="15" fillId="0" borderId="7" xfId="0" applyNumberFormat="1" applyFont="1" applyBorder="1"/>
    <xf numFmtId="3" fontId="15" fillId="0" borderId="3" xfId="0" applyNumberFormat="1" applyFont="1" applyBorder="1"/>
    <xf numFmtId="3" fontId="15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3" fontId="0" fillId="0" borderId="0" xfId="0" applyNumberFormat="1" applyFill="1"/>
    <xf numFmtId="0" fontId="19" fillId="0" borderId="0" xfId="0" applyFont="1"/>
    <xf numFmtId="164" fontId="0" fillId="0" borderId="0" xfId="0" applyNumberFormat="1" applyFont="1" applyFill="1" applyBorder="1"/>
    <xf numFmtId="3" fontId="21" fillId="3" borderId="1" xfId="1" applyNumberFormat="1" applyFont="1" applyFill="1" applyBorder="1" applyAlignment="1" applyProtection="1"/>
    <xf numFmtId="3" fontId="15" fillId="0" borderId="0" xfId="0" applyNumberFormat="1" applyFont="1" applyFill="1"/>
    <xf numFmtId="3" fontId="15" fillId="4" borderId="1" xfId="0" applyNumberFormat="1" applyFont="1" applyFill="1" applyBorder="1"/>
    <xf numFmtId="0" fontId="15" fillId="3" borderId="0" xfId="0" applyFont="1" applyFill="1"/>
    <xf numFmtId="0" fontId="15" fillId="4" borderId="0" xfId="0" applyFont="1" applyFill="1"/>
    <xf numFmtId="0" fontId="15" fillId="4" borderId="0" xfId="0" applyFont="1" applyFill="1" applyBorder="1"/>
    <xf numFmtId="0" fontId="0" fillId="4" borderId="0" xfId="0" applyFill="1"/>
    <xf numFmtId="3" fontId="15" fillId="4" borderId="7" xfId="0" applyNumberFormat="1" applyFont="1" applyFill="1" applyBorder="1"/>
    <xf numFmtId="3" fontId="15" fillId="4" borderId="0" xfId="0" applyNumberFormat="1" applyFont="1" applyFill="1"/>
    <xf numFmtId="0" fontId="15" fillId="4" borderId="0" xfId="0" applyFont="1" applyFill="1" applyAlignment="1">
      <alignment horizontal="right"/>
    </xf>
    <xf numFmtId="3" fontId="0" fillId="4" borderId="0" xfId="0" applyNumberFormat="1" applyFill="1"/>
    <xf numFmtId="0" fontId="0" fillId="3" borderId="0" xfId="0" applyFill="1"/>
    <xf numFmtId="0" fontId="23" fillId="0" borderId="0" xfId="0" applyFont="1" applyFill="1"/>
    <xf numFmtId="3" fontId="23" fillId="3" borderId="1" xfId="0" applyNumberFormat="1" applyFont="1" applyFill="1" applyBorder="1"/>
    <xf numFmtId="0" fontId="23" fillId="4" borderId="0" xfId="0" applyFont="1" applyFill="1"/>
    <xf numFmtId="3" fontId="24" fillId="0" borderId="1" xfId="0" applyNumberFormat="1" applyFont="1" applyBorder="1"/>
    <xf numFmtId="3" fontId="22" fillId="0" borderId="1" xfId="0" applyNumberFormat="1" applyFont="1" applyBorder="1"/>
    <xf numFmtId="3" fontId="15" fillId="0" borderId="0" xfId="0" applyNumberFormat="1" applyFont="1" applyAlignment="1">
      <alignment horizontal="right"/>
    </xf>
    <xf numFmtId="3" fontId="15" fillId="3" borderId="3" xfId="0" applyNumberFormat="1" applyFont="1" applyFill="1" applyBorder="1"/>
    <xf numFmtId="165" fontId="15" fillId="0" borderId="1" xfId="3" applyNumberFormat="1" applyFont="1" applyBorder="1"/>
    <xf numFmtId="0" fontId="15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right"/>
    </xf>
    <xf numFmtId="164" fontId="15" fillId="7" borderId="1" xfId="0" applyNumberFormat="1" applyFont="1" applyFill="1" applyBorder="1" applyAlignment="1">
      <alignment horizontal="right"/>
    </xf>
    <xf numFmtId="3" fontId="15" fillId="7" borderId="3" xfId="0" applyNumberFormat="1" applyFont="1" applyFill="1" applyBorder="1"/>
    <xf numFmtId="3" fontId="15" fillId="7" borderId="1" xfId="0" applyNumberFormat="1" applyFont="1" applyFill="1" applyBorder="1" applyAlignment="1">
      <alignment horizontal="right"/>
    </xf>
    <xf numFmtId="3" fontId="15" fillId="7" borderId="1" xfId="0" applyNumberFormat="1" applyFont="1" applyFill="1" applyBorder="1"/>
    <xf numFmtId="0" fontId="15" fillId="8" borderId="1" xfId="0" applyFont="1" applyFill="1" applyBorder="1" applyAlignment="1">
      <alignment horizontal="center"/>
    </xf>
    <xf numFmtId="0" fontId="15" fillId="8" borderId="1" xfId="0" applyFont="1" applyFill="1" applyBorder="1"/>
    <xf numFmtId="3" fontId="15" fillId="8" borderId="1" xfId="0" applyNumberFormat="1" applyFont="1" applyFill="1" applyBorder="1"/>
    <xf numFmtId="164" fontId="15" fillId="8" borderId="1" xfId="0" applyNumberFormat="1" applyFont="1" applyFill="1" applyBorder="1"/>
    <xf numFmtId="165" fontId="15" fillId="3" borderId="1" xfId="3" applyNumberFormat="1" applyFont="1" applyFill="1" applyBorder="1"/>
    <xf numFmtId="3" fontId="0" fillId="0" borderId="0" xfId="0" applyNumberFormat="1" applyAlignment="1">
      <alignment horizontal="center"/>
    </xf>
    <xf numFmtId="0" fontId="15" fillId="0" borderId="0" xfId="0" applyFont="1" applyAlignment="1">
      <alignment horizontal="right" indent="2"/>
    </xf>
    <xf numFmtId="0" fontId="15" fillId="0" borderId="1" xfId="0" applyFont="1" applyBorder="1" applyAlignment="1">
      <alignment horizontal="right" indent="2"/>
    </xf>
    <xf numFmtId="0" fontId="15" fillId="3" borderId="1" xfId="0" applyFont="1" applyFill="1" applyBorder="1" applyAlignment="1">
      <alignment horizontal="right" indent="2"/>
    </xf>
    <xf numFmtId="164" fontId="15" fillId="0" borderId="1" xfId="0" applyNumberFormat="1" applyFont="1" applyBorder="1" applyAlignment="1">
      <alignment horizontal="right" indent="2"/>
    </xf>
    <xf numFmtId="164" fontId="15" fillId="3" borderId="1" xfId="0" applyNumberFormat="1" applyFont="1" applyFill="1" applyBorder="1" applyAlignment="1">
      <alignment horizontal="right" indent="2"/>
    </xf>
    <xf numFmtId="164" fontId="15" fillId="0" borderId="1" xfId="0" applyNumberFormat="1" applyFont="1" applyFill="1" applyBorder="1" applyAlignment="1">
      <alignment horizontal="right" indent="2"/>
    </xf>
    <xf numFmtId="3" fontId="15" fillId="0" borderId="0" xfId="0" applyNumberFormat="1" applyFont="1" applyBorder="1" applyAlignment="1">
      <alignment horizontal="right" indent="2"/>
    </xf>
    <xf numFmtId="0" fontId="0" fillId="0" borderId="0" xfId="0" applyAlignment="1">
      <alignment horizontal="right" indent="2"/>
    </xf>
    <xf numFmtId="164" fontId="15" fillId="0" borderId="0" xfId="4" applyNumberFormat="1" applyFont="1"/>
    <xf numFmtId="0" fontId="14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3" builtinId="3"/>
    <cellStyle name="Hyperlink" xfId="1" builtinId="8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FFCC66"/>
      <color rgb="FF397DCF"/>
      <color rgb="FFE6AF00"/>
      <color rgb="FFA7FBFF"/>
      <color rgb="FFFBA957"/>
      <color rgb="FFFFC000"/>
      <color rgb="FFA0747A"/>
      <color rgb="FFF22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International Traffic, 2018 vs.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53037107404285"/>
          <c:y val="0.25428754423934308"/>
          <c:w val="0.69640951835276621"/>
          <c:h val="0.3955107183610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 Totals'!$K$4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'CA Totals'!$A$6:$A$17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'CA Totals'!$K$6:$K$17</c:f>
              <c:numCache>
                <c:formatCode>#,##0</c:formatCode>
                <c:ptCount val="12"/>
                <c:pt idx="0">
                  <c:v>3178627</c:v>
                </c:pt>
                <c:pt idx="1">
                  <c:v>2578537</c:v>
                </c:pt>
                <c:pt idx="2">
                  <c:v>3024848</c:v>
                </c:pt>
                <c:pt idx="3">
                  <c:v>3255391</c:v>
                </c:pt>
                <c:pt idx="4">
                  <c:v>3415301</c:v>
                </c:pt>
                <c:pt idx="5">
                  <c:v>3798894</c:v>
                </c:pt>
                <c:pt idx="6">
                  <c:v>4164112</c:v>
                </c:pt>
                <c:pt idx="7">
                  <c:v>4030519</c:v>
                </c:pt>
                <c:pt idx="8">
                  <c:v>3381573</c:v>
                </c:pt>
                <c:pt idx="9">
                  <c:v>3320230</c:v>
                </c:pt>
                <c:pt idx="10">
                  <c:v>3046581</c:v>
                </c:pt>
                <c:pt idx="11">
                  <c:v>3363073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F-7C49-9DD2-CE59A84F35DE}"/>
            </c:ext>
          </c:extLst>
        </c:ser>
        <c:ser>
          <c:idx val="1"/>
          <c:order val="1"/>
          <c:tx>
            <c:strRef>
              <c:f>'CA Totals'!$J$4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 Totals'!$A$6:$A$17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'CA Totals'!$J$6:$J$17</c:f>
              <c:numCache>
                <c:formatCode>#,##0</c:formatCode>
                <c:ptCount val="12"/>
                <c:pt idx="0">
                  <c:v>3305517</c:v>
                </c:pt>
                <c:pt idx="1">
                  <c:v>2848777</c:v>
                </c:pt>
                <c:pt idx="2">
                  <c:v>3392371</c:v>
                </c:pt>
                <c:pt idx="3">
                  <c:v>3386294</c:v>
                </c:pt>
                <c:pt idx="4">
                  <c:v>3684989</c:v>
                </c:pt>
                <c:pt idx="5">
                  <c:v>4044616</c:v>
                </c:pt>
                <c:pt idx="6">
                  <c:v>4391517</c:v>
                </c:pt>
                <c:pt idx="7">
                  <c:v>4168958</c:v>
                </c:pt>
                <c:pt idx="8">
                  <c:v>3567578</c:v>
                </c:pt>
                <c:pt idx="9">
                  <c:v>3528348</c:v>
                </c:pt>
                <c:pt idx="10">
                  <c:v>3263457</c:v>
                </c:pt>
                <c:pt idx="11">
                  <c:v>3480985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F-7C49-9DD2-CE59A84F3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277984"/>
        <c:axId val="461278376"/>
      </c:barChart>
      <c:catAx>
        <c:axId val="46127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1278376"/>
        <c:crosses val="autoZero"/>
        <c:auto val="1"/>
        <c:lblAlgn val="ctr"/>
        <c:lblOffset val="100"/>
        <c:noMultiLvlLbl val="0"/>
      </c:catAx>
      <c:valAx>
        <c:axId val="461278376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127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Domestic Traffic, 2018 vs.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 Totals'!$G$4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'CA Totals'!$A$6:$A$17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'CA Totals'!$G$6:$G$17</c:f>
              <c:numCache>
                <c:formatCode>#,##0</c:formatCode>
                <c:ptCount val="12"/>
                <c:pt idx="0">
                  <c:v>12913679</c:v>
                </c:pt>
                <c:pt idx="1">
                  <c:v>11845323</c:v>
                </c:pt>
                <c:pt idx="2">
                  <c:v>14571118</c:v>
                </c:pt>
                <c:pt idx="3">
                  <c:v>14671782</c:v>
                </c:pt>
                <c:pt idx="4">
                  <c:v>15430236</c:v>
                </c:pt>
                <c:pt idx="5">
                  <c:v>16398879</c:v>
                </c:pt>
                <c:pt idx="6">
                  <c:v>17046512</c:v>
                </c:pt>
                <c:pt idx="7">
                  <c:v>16910392</c:v>
                </c:pt>
                <c:pt idx="8">
                  <c:v>14936483</c:v>
                </c:pt>
                <c:pt idx="9">
                  <c:v>16041566</c:v>
                </c:pt>
                <c:pt idx="10">
                  <c:v>15452865</c:v>
                </c:pt>
                <c:pt idx="11">
                  <c:v>15451522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1-824F-B737-932414372634}"/>
            </c:ext>
          </c:extLst>
        </c:ser>
        <c:ser>
          <c:idx val="1"/>
          <c:order val="1"/>
          <c:tx>
            <c:strRef>
              <c:f>'CA Totals'!$F$4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 Totals'!$A$6:$A$17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'CA Totals'!$F$6:$F$17</c:f>
              <c:numCache>
                <c:formatCode>#,##0</c:formatCode>
                <c:ptCount val="12"/>
                <c:pt idx="0">
                  <c:v>13940710</c:v>
                </c:pt>
                <c:pt idx="1">
                  <c:v>13134610</c:v>
                </c:pt>
                <c:pt idx="2">
                  <c:v>15769185</c:v>
                </c:pt>
                <c:pt idx="3">
                  <c:v>15828353</c:v>
                </c:pt>
                <c:pt idx="4">
                  <c:v>16574481</c:v>
                </c:pt>
                <c:pt idx="5">
                  <c:v>17457154</c:v>
                </c:pt>
                <c:pt idx="6">
                  <c:v>18158916</c:v>
                </c:pt>
                <c:pt idx="7">
                  <c:v>17755852</c:v>
                </c:pt>
                <c:pt idx="8">
                  <c:v>15184737</c:v>
                </c:pt>
                <c:pt idx="9">
                  <c:v>16229561</c:v>
                </c:pt>
                <c:pt idx="10">
                  <c:v>15712684</c:v>
                </c:pt>
                <c:pt idx="11">
                  <c:v>15600539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1-824F-B737-932414372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279160"/>
        <c:axId val="461279552"/>
      </c:barChart>
      <c:catAx>
        <c:axId val="461279160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461279552"/>
        <c:crosses val="autoZero"/>
        <c:auto val="1"/>
        <c:lblAlgn val="ctr"/>
        <c:lblOffset val="100"/>
        <c:noMultiLvlLbl val="0"/>
      </c:catAx>
      <c:valAx>
        <c:axId val="461279552"/>
        <c:scaling>
          <c:orientation val="minMax"/>
          <c:min val="15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1279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123030</xdr:colOff>
      <xdr:row>18</xdr:row>
      <xdr:rowOff>216919</xdr:rowOff>
    </xdr:from>
    <xdr:to>
      <xdr:col>11</xdr:col>
      <xdr:colOff>307743</xdr:colOff>
      <xdr:row>29</xdr:row>
      <xdr:rowOff>27781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360948</xdr:colOff>
      <xdr:row>18</xdr:row>
      <xdr:rowOff>160420</xdr:rowOff>
    </xdr:from>
    <xdr:to>
      <xdr:col>5</xdr:col>
      <xdr:colOff>511343</xdr:colOff>
      <xdr:row>28</xdr:row>
      <xdr:rowOff>140367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zoomScale="90" zoomScaleNormal="90" zoomScaleSheetLayoutView="90" workbookViewId="0">
      <selection activeCell="B17" sqref="B17"/>
    </sheetView>
  </sheetViews>
  <sheetFormatPr baseColWidth="10" defaultColWidth="8.83203125" defaultRowHeight="15" x14ac:dyDescent="0.2"/>
  <cols>
    <col min="1" max="1" width="14.5" customWidth="1"/>
    <col min="2" max="3" width="15.6640625" bestFit="1" customWidth="1"/>
    <col min="4" max="4" width="11.5" customWidth="1"/>
    <col min="5" max="5" width="8.83203125" style="6"/>
    <col min="6" max="7" width="15.6640625" bestFit="1" customWidth="1"/>
    <col min="8" max="8" width="10.5" bestFit="1" customWidth="1"/>
    <col min="9" max="9" width="8.83203125" style="6"/>
    <col min="10" max="11" width="15.6640625" bestFit="1" customWidth="1"/>
    <col min="12" max="12" width="13.33203125" style="110" customWidth="1"/>
    <col min="14" max="14" width="9.33203125" customWidth="1"/>
  </cols>
  <sheetData>
    <row r="1" spans="1:15" ht="21" x14ac:dyDescent="0.25">
      <c r="A1" s="112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ht="19" x14ac:dyDescent="0.25">
      <c r="A2" s="35"/>
      <c r="B2" s="35"/>
      <c r="C2" s="35"/>
      <c r="D2" s="35"/>
      <c r="E2" s="46"/>
      <c r="F2" s="35"/>
      <c r="G2" s="35"/>
      <c r="H2" s="35"/>
      <c r="I2" s="46"/>
      <c r="J2" s="35"/>
      <c r="K2" s="35"/>
      <c r="L2" s="103"/>
    </row>
    <row r="3" spans="1:15" ht="19" x14ac:dyDescent="0.25">
      <c r="A3" s="36"/>
      <c r="B3" s="113" t="s">
        <v>50</v>
      </c>
      <c r="C3" s="113"/>
      <c r="D3" s="113"/>
      <c r="E3" s="39"/>
      <c r="F3" s="113" t="s">
        <v>15</v>
      </c>
      <c r="G3" s="113"/>
      <c r="H3" s="113"/>
      <c r="I3" s="39"/>
      <c r="J3" s="113" t="s">
        <v>16</v>
      </c>
      <c r="K3" s="113"/>
      <c r="L3" s="113"/>
    </row>
    <row r="4" spans="1:15" ht="19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104" t="s">
        <v>30</v>
      </c>
    </row>
    <row r="5" spans="1:15" ht="19" x14ac:dyDescent="0.25">
      <c r="A5" s="40"/>
      <c r="B5" s="41"/>
      <c r="C5" s="53"/>
      <c r="D5" s="41"/>
      <c r="E5" s="39"/>
      <c r="F5" s="41"/>
      <c r="G5" s="41"/>
      <c r="H5" s="41"/>
      <c r="I5" s="39"/>
      <c r="J5" s="41"/>
      <c r="K5" s="41"/>
      <c r="L5" s="105"/>
    </row>
    <row r="6" spans="1:15" ht="19" x14ac:dyDescent="0.25">
      <c r="A6" s="42" t="s">
        <v>3</v>
      </c>
      <c r="B6" s="44">
        <f t="shared" ref="B6:C10" si="0">SUM(F6,J6)</f>
        <v>17246227</v>
      </c>
      <c r="C6" s="44">
        <f t="shared" si="0"/>
        <v>16092306</v>
      </c>
      <c r="D6" s="49">
        <f t="shared" ref="D6:D14" si="1">B6/C6-1</f>
        <v>7.1706379433749357E-2</v>
      </c>
      <c r="E6" s="46"/>
      <c r="F6" s="51">
        <f>SUM('Los Angeles'!F6,Burbank!F6,'Long Beach'!F6,Ontario!F6,'Orange County'!F6,'San Diego'!F6,Oakland!F6,'San Jose'!F6,'San Francisco'!F6,Sacramento!F6)</f>
        <v>13940710</v>
      </c>
      <c r="G6" s="44">
        <f>SUM('Los Angeles'!G6,Burbank!G6,'Long Beach'!G6,Ontario!G6,'Orange County'!G6,'San Diego'!G6,Oakland!G6,'San Jose'!G6,'San Francisco'!G6,Sacramento!G6)</f>
        <v>12913679</v>
      </c>
      <c r="H6" s="49">
        <f>F6/G6-1</f>
        <v>7.9530473074326924E-2</v>
      </c>
      <c r="I6" s="39"/>
      <c r="J6" s="44">
        <f>SUM('Los Angeles'!J6,Burbank!J6,'Long Beach'!J6,Ontario!J6,'Orange County'!J6,'San Diego'!J6,Oakland!J6,'San Jose'!J6,'San Francisco'!J6,Sacramento!J6)</f>
        <v>3305517</v>
      </c>
      <c r="K6" s="44">
        <f>SUM('Los Angeles'!K6,Burbank!K6,'Long Beach'!K6,Ontario!K6,'Orange County'!K6,'San Diego'!K6,Oakland!K6,'San Jose'!K6,'San Francisco'!K6,Sacramento!K6)</f>
        <v>3178627</v>
      </c>
      <c r="L6" s="106">
        <f>J6/K6-1</f>
        <v>3.9919751515355539E-2</v>
      </c>
    </row>
    <row r="7" spans="1:15" ht="19" x14ac:dyDescent="0.25">
      <c r="A7" s="40" t="s">
        <v>4</v>
      </c>
      <c r="B7" s="47">
        <f t="shared" si="0"/>
        <v>15983387</v>
      </c>
      <c r="C7" s="47">
        <f t="shared" si="0"/>
        <v>14423860</v>
      </c>
      <c r="D7" s="48">
        <f t="shared" si="1"/>
        <v>0.10812133506564825</v>
      </c>
      <c r="E7" s="46"/>
      <c r="F7" s="47">
        <f>SUM('Los Angeles'!F7,Burbank!F7,'Long Beach'!F7,Ontario!F7,'Orange County'!F7,'San Diego'!F7,Oakland!F7,'San Jose'!F7,'San Francisco'!F7,Sacramento!F7)</f>
        <v>13134610</v>
      </c>
      <c r="G7" s="47">
        <f>SUM('Los Angeles'!G7,Burbank!G7,'Long Beach'!G7,Ontario!G7,'Orange County'!G7,'San Diego'!G7,Oakland!G7,'San Jose'!G7,'San Francisco'!G7,Sacramento!G7)</f>
        <v>11845323</v>
      </c>
      <c r="H7" s="48">
        <f>F7/G7-1</f>
        <v>0.10884354947518116</v>
      </c>
      <c r="I7" s="46"/>
      <c r="J7" s="47">
        <f>SUM('Los Angeles'!J7,Burbank!J7,'Long Beach'!J7,Ontario!J7,'Orange County'!J7,'San Diego'!J7,Oakland!J7,'San Jose'!J7,'San Francisco'!J7,Sacramento!J7)</f>
        <v>2848777</v>
      </c>
      <c r="K7" s="47">
        <f>SUM('Los Angeles'!K7,Burbank!K7,'Long Beach'!K7,Ontario!K7,'Orange County'!K7,'San Diego'!K7,Oakland!K7,'San Jose'!K7,'San Francisco'!K7,Sacramento!K7)</f>
        <v>2578537</v>
      </c>
      <c r="L7" s="107">
        <f t="shared" ref="L7:L17" si="2">J7/K7-1</f>
        <v>0.10480361538345195</v>
      </c>
      <c r="N7" s="5"/>
      <c r="O7" s="5"/>
    </row>
    <row r="8" spans="1:15" s="6" customFormat="1" ht="19" x14ac:dyDescent="0.25">
      <c r="A8" s="50" t="s">
        <v>5</v>
      </c>
      <c r="B8" s="44">
        <f>SUM(F8,J8)</f>
        <v>19161556</v>
      </c>
      <c r="C8" s="44">
        <f t="shared" si="0"/>
        <v>17595966</v>
      </c>
      <c r="D8" s="49">
        <f>B8/C8-1</f>
        <v>8.8974370602898478E-2</v>
      </c>
      <c r="E8" s="46"/>
      <c r="F8" s="44">
        <f>SUM('Los Angeles'!F8,Burbank!F8,'Long Beach'!F8,Ontario!F8,'Orange County'!F8,'San Diego'!F8,Oakland!F8,'San Jose'!F8,'San Francisco'!F8,Sacramento!F8)</f>
        <v>15769185</v>
      </c>
      <c r="G8" s="44">
        <f>SUM('Los Angeles'!G8,Burbank!G8,'Long Beach'!G8,Ontario!G8,'Orange County'!G8,'San Diego'!G8,Oakland!G8,'San Jose'!G8,'San Francisco'!G8,Sacramento!G8)</f>
        <v>14571118</v>
      </c>
      <c r="H8" s="49">
        <f>F8/G8-1</f>
        <v>8.2222036771646412E-2</v>
      </c>
      <c r="I8" s="46"/>
      <c r="J8" s="44">
        <f>SUM('Los Angeles'!J8,Burbank!J8,'Long Beach'!J8,Ontario!J8,'Orange County'!J8,'San Diego'!J8,Oakland!J8,'San Jose'!J8,'San Francisco'!J8,Sacramento!J8)</f>
        <v>3392371</v>
      </c>
      <c r="K8" s="44">
        <f>SUM('Los Angeles'!K8,Burbank!K8,'Long Beach'!K8,Ontario!K8,'Orange County'!K8,'San Diego'!K8,Oakland!K8,'San Jose'!K8,'San Francisco'!K8,Sacramento!K8)</f>
        <v>3024848</v>
      </c>
      <c r="L8" s="106">
        <f t="shared" si="2"/>
        <v>0.12150131180145252</v>
      </c>
      <c r="N8" s="68"/>
      <c r="O8" s="68"/>
    </row>
    <row r="9" spans="1:15" ht="19" x14ac:dyDescent="0.25">
      <c r="A9" s="40" t="s">
        <v>6</v>
      </c>
      <c r="B9" s="47">
        <f t="shared" si="0"/>
        <v>19214647</v>
      </c>
      <c r="C9" s="47">
        <f t="shared" si="0"/>
        <v>17927173</v>
      </c>
      <c r="D9" s="48">
        <f t="shared" si="1"/>
        <v>7.1816900523021587E-2</v>
      </c>
      <c r="E9" s="46"/>
      <c r="F9" s="47">
        <f>SUM('Los Angeles'!F9,Burbank!F9,'Long Beach'!F9,Ontario!F9,'Orange County'!F9,'San Diego'!F9,Oakland!F9,'San Jose'!F9,'San Francisco'!F9,Sacramento!F9)</f>
        <v>15828353</v>
      </c>
      <c r="G9" s="47">
        <f>SUM('Los Angeles'!G9,Burbank!G9,'Long Beach'!G9,Ontario!G9,'Orange County'!G9,'San Diego'!G9,Oakland!G9,'San Jose'!G9,'San Francisco'!G9,Sacramento!G9)</f>
        <v>14671782</v>
      </c>
      <c r="H9" s="48">
        <f t="shared" ref="H9:H14" si="3">F9/G9-1</f>
        <v>7.8829620014801094E-2</v>
      </c>
      <c r="I9" s="46"/>
      <c r="J9" s="47">
        <f>SUM('Los Angeles'!J9,Burbank!J9,'Long Beach'!J9,Ontario!J9,'Orange County'!J9,'San Diego'!J9,Oakland!J9,'San Jose'!J9,'San Francisco'!J9,Sacramento!J9)</f>
        <v>3386294</v>
      </c>
      <c r="K9" s="47">
        <f>SUM('Los Angeles'!K9,Burbank!K9,'Long Beach'!K9,Ontario!K9,'Orange County'!K9,'San Diego'!K9,Oakland!K9,'San Jose'!K9,'San Francisco'!K9,Sacramento!K9)</f>
        <v>3255391</v>
      </c>
      <c r="L9" s="107">
        <f t="shared" si="2"/>
        <v>4.0211145143548066E-2</v>
      </c>
      <c r="N9" s="5"/>
    </row>
    <row r="10" spans="1:15" ht="19" x14ac:dyDescent="0.25">
      <c r="A10" s="42" t="s">
        <v>7</v>
      </c>
      <c r="B10" s="44">
        <f t="shared" si="0"/>
        <v>20259470</v>
      </c>
      <c r="C10" s="44">
        <f t="shared" si="0"/>
        <v>18845537</v>
      </c>
      <c r="D10" s="49">
        <f>B10/C10-1</f>
        <v>7.5027472021625075E-2</v>
      </c>
      <c r="E10" s="46"/>
      <c r="F10" s="44">
        <f>SUM('Los Angeles'!F10,Burbank!F10,'Long Beach'!F10,Ontario!F10,'Orange County'!F10,'San Diego'!F10,Oakland!F10,'San Jose'!F10,'San Francisco'!F10,Sacramento!F10)</f>
        <v>16574481</v>
      </c>
      <c r="G10" s="44">
        <f>SUM('Los Angeles'!G10,Burbank!G10,'Long Beach'!G10,Ontario!G10,'Orange County'!G10,'San Diego'!G10,Oakland!G10,'San Jose'!G10,'San Francisco'!G10,Sacramento!G10)</f>
        <v>15430236</v>
      </c>
      <c r="H10" s="49">
        <f>F10/G10-1</f>
        <v>7.415602716640235E-2</v>
      </c>
      <c r="I10" s="46"/>
      <c r="J10" s="44">
        <f>SUM('Los Angeles'!J10,Burbank!J10,'Long Beach'!J10,Ontario!J10,'Orange County'!J10,'San Diego'!J10,Oakland!J10,'San Jose'!J10,'San Francisco'!J10,Sacramento!J10)</f>
        <v>3684989</v>
      </c>
      <c r="K10" s="44">
        <f>SUM('Los Angeles'!K10,Burbank!K10,'Long Beach'!K10,Ontario!K10,'Orange County'!K10,'San Diego'!K10,Oakland!K10,'San Jose'!K10,'San Francisco'!K10,Sacramento!K10)</f>
        <v>3415301</v>
      </c>
      <c r="L10" s="106">
        <f t="shared" si="2"/>
        <v>7.8964635913496339E-2</v>
      </c>
    </row>
    <row r="11" spans="1:15" ht="19" x14ac:dyDescent="0.25">
      <c r="A11" s="40" t="s">
        <v>8</v>
      </c>
      <c r="B11" s="47">
        <f t="shared" ref="B11:B14" si="4">SUM(F11,J11)</f>
        <v>21501770</v>
      </c>
      <c r="C11" s="47">
        <f t="shared" ref="C11:C16" si="5">SUM(G11,K11)</f>
        <v>20197773</v>
      </c>
      <c r="D11" s="48">
        <f t="shared" si="1"/>
        <v>6.4561424667957112E-2</v>
      </c>
      <c r="E11" s="46"/>
      <c r="F11" s="47">
        <f>SUM('Los Angeles'!F11,Burbank!F11,'Long Beach'!F11,Ontario!F11,'Orange County'!F11,'San Diego'!F11,Oakland!F11,'San Jose'!F11,'San Francisco'!F11,Sacramento!F11)</f>
        <v>17457154</v>
      </c>
      <c r="G11" s="47">
        <f>SUM('Los Angeles'!G11,Burbank!G11,'Long Beach'!G11,Ontario!G11,'Orange County'!G11,'San Diego'!G11,Oakland!G11,'San Jose'!G11,'San Francisco'!G11,Sacramento!G11)</f>
        <v>16398879</v>
      </c>
      <c r="H11" s="48">
        <f t="shared" si="3"/>
        <v>6.453337450687946E-2</v>
      </c>
      <c r="I11" s="46"/>
      <c r="J11" s="47">
        <f>SUM('Los Angeles'!J11,Burbank!J11,'Long Beach'!J11,Ontario!J11,'Orange County'!J11,'San Diego'!J11,Oakland!J11,'San Jose'!J11,'San Francisco'!J11,Sacramento!J11)</f>
        <v>4044616</v>
      </c>
      <c r="K11" s="47">
        <f>SUM('Los Angeles'!K11,Burbank!K11,'Long Beach'!K11,Ontario!K11,'Orange County'!K11,'San Diego'!K11,Oakland!K11,'San Jose'!K11,'San Francisco'!K11,Sacramento!K11)</f>
        <v>3798894</v>
      </c>
      <c r="L11" s="107">
        <f t="shared" si="2"/>
        <v>6.4682510225344547E-2</v>
      </c>
    </row>
    <row r="12" spans="1:15" ht="19" x14ac:dyDescent="0.25">
      <c r="A12" s="58" t="s">
        <v>9</v>
      </c>
      <c r="B12" s="44">
        <f>SUM(F12,J12)</f>
        <v>22550433</v>
      </c>
      <c r="C12" s="44">
        <f t="shared" si="5"/>
        <v>21210624</v>
      </c>
      <c r="D12" s="49">
        <f>B12/C12-1</f>
        <v>6.3166882784778E-2</v>
      </c>
      <c r="E12" s="46"/>
      <c r="F12" s="44">
        <f>SUM('Los Angeles'!F12,Burbank!F12,'Long Beach'!F12,Ontario!F12,'Orange County'!F12,'San Diego'!F12,Oakland!F12,'San Jose'!F12,'San Francisco'!F12,Sacramento!F12)</f>
        <v>18158916</v>
      </c>
      <c r="G12" s="44">
        <f>SUM('Los Angeles'!G12,Burbank!G12,'Long Beach'!G12,Ontario!G12,'Orange County'!G12,'San Diego'!G12,Oakland!G12,'San Jose'!G12,'San Francisco'!G12,Sacramento!G12)</f>
        <v>17046512</v>
      </c>
      <c r="H12" s="49">
        <f>F12/G12-1</f>
        <v>6.5256986297255404E-2</v>
      </c>
      <c r="I12" s="46"/>
      <c r="J12" s="44">
        <f>SUM('Los Angeles'!J12,Burbank!J12,'Long Beach'!J12,Ontario!J12,'Orange County'!J12,'San Diego'!J12,Oakland!J12,'San Jose'!J12,'San Francisco'!J12,Sacramento!J12)</f>
        <v>4391517</v>
      </c>
      <c r="K12" s="44">
        <f>SUM('Los Angeles'!K12,Burbank!K12,'Long Beach'!K12,Ontario!K12,'Orange County'!K12,'San Diego'!K12,Oakland!K12,'San Jose'!K12,'San Francisco'!K12,Sacramento!K12)</f>
        <v>4164112</v>
      </c>
      <c r="L12" s="106">
        <f t="shared" si="2"/>
        <v>5.4610682901900853E-2</v>
      </c>
    </row>
    <row r="13" spans="1:15" ht="19" x14ac:dyDescent="0.25">
      <c r="A13" s="40" t="s">
        <v>10</v>
      </c>
      <c r="B13" s="47">
        <f>SUM(F13,J13)</f>
        <v>21924810</v>
      </c>
      <c r="C13" s="47">
        <f t="shared" si="5"/>
        <v>20940911</v>
      </c>
      <c r="D13" s="48">
        <f t="shared" si="1"/>
        <v>4.6984536632623142E-2</v>
      </c>
      <c r="E13" s="46"/>
      <c r="F13" s="47">
        <f>SUM('Los Angeles'!F13,Burbank!F13,'Long Beach'!F13,Ontario!F13,'Orange County'!F13,'San Diego'!F13,Oakland!F13,'San Jose'!F13,'San Francisco'!F13,Sacramento!F13)</f>
        <v>17755852</v>
      </c>
      <c r="G13" s="47">
        <f>SUM('Los Angeles'!G13,Burbank!G13,'Long Beach'!G13,Ontario!G13,'Orange County'!G13,'San Diego'!G13,Oakland!G13,'San Jose'!G13,'San Francisco'!G13,Sacramento!G13)</f>
        <v>16910392</v>
      </c>
      <c r="H13" s="48">
        <f t="shared" si="3"/>
        <v>4.9996475540011076E-2</v>
      </c>
      <c r="I13" s="46"/>
      <c r="J13" s="47">
        <f>SUM('Los Angeles'!J13,Burbank!J13,'Long Beach'!J13,Ontario!J13,'Orange County'!J13,'San Diego'!J13,Oakland!J13,'San Jose'!J13,'San Francisco'!J13,Sacramento!J13)</f>
        <v>4168958</v>
      </c>
      <c r="K13" s="47">
        <f>SUM('Los Angeles'!K13,Burbank!K13,'Long Beach'!K13,Ontario!K13,'Orange County'!K13,'San Diego'!K13,Oakland!K13,'San Jose'!K13,'San Francisco'!K13,Sacramento!K13)</f>
        <v>4030519</v>
      </c>
      <c r="L13" s="107">
        <f t="shared" si="2"/>
        <v>3.4347685744689382E-2</v>
      </c>
    </row>
    <row r="14" spans="1:15" s="77" customFormat="1" ht="19" x14ac:dyDescent="0.25">
      <c r="A14" s="58" t="s">
        <v>11</v>
      </c>
      <c r="B14" s="44">
        <f t="shared" si="4"/>
        <v>18752315</v>
      </c>
      <c r="C14" s="44">
        <f t="shared" si="5"/>
        <v>18318056</v>
      </c>
      <c r="D14" s="49">
        <f t="shared" si="1"/>
        <v>2.3706609478647778E-2</v>
      </c>
      <c r="E14" s="75"/>
      <c r="F14" s="44">
        <f>SUM('Los Angeles'!F14,Burbank!F14,'Long Beach'!F14,Ontario!F14,'Orange County'!F14,'San Diego'!F14,Oakland!F14,'San Jose'!F14,'San Francisco'!F14,Sacramento!F14)</f>
        <v>15184737</v>
      </c>
      <c r="G14" s="44">
        <f>SUM('Los Angeles'!G14,Burbank!G14,'Long Beach'!G14,Ontario!G14,'Orange County'!G14,'San Diego'!G14,Oakland!G14,'San Jose'!G14,'San Francisco'!G14,Sacramento!G14)</f>
        <v>14936483</v>
      </c>
      <c r="H14" s="49">
        <f t="shared" si="3"/>
        <v>1.6620646239144721E-2</v>
      </c>
      <c r="I14" s="75"/>
      <c r="J14" s="44">
        <f>SUM('Los Angeles'!J14,Burbank!J14,'Long Beach'!J14,Ontario!J14,'Orange County'!J14,'San Diego'!J14,Oakland!J14,'San Jose'!J14,'San Francisco'!J14,Sacramento!J14)</f>
        <v>3567578</v>
      </c>
      <c r="K14" s="44">
        <f>SUM('Los Angeles'!K14,Burbank!K14,'Long Beach'!K14,Ontario!K14,'Orange County'!K14,'San Diego'!K14,Oakland!K14,'San Jose'!K14,'San Francisco'!K14,Sacramento!K14)</f>
        <v>3381573</v>
      </c>
      <c r="L14" s="106">
        <f t="shared" si="2"/>
        <v>5.5005466390936952E-2</v>
      </c>
    </row>
    <row r="15" spans="1:15" ht="19" x14ac:dyDescent="0.25">
      <c r="A15" s="40" t="s">
        <v>12</v>
      </c>
      <c r="B15" s="47">
        <f>SUM(F15,J15)</f>
        <v>19757909</v>
      </c>
      <c r="C15" s="47">
        <f t="shared" si="5"/>
        <v>19361796</v>
      </c>
      <c r="D15" s="48">
        <f>B15/C15-1</f>
        <v>2.0458484326557391E-2</v>
      </c>
      <c r="E15" s="46"/>
      <c r="F15" s="47">
        <f>SUM('Los Angeles'!F15,Burbank!F15,'Long Beach'!F15,Ontario!F15,'Orange County'!F15,'San Diego'!F15,Oakland!F15,'San Jose'!F15,'San Francisco'!F15,Sacramento!F15)</f>
        <v>16229561</v>
      </c>
      <c r="G15" s="47">
        <f>SUM('Los Angeles'!G15,Burbank!G15,'Long Beach'!G15,Ontario!G15,'Orange County'!G15,'San Diego'!G15,Oakland!G15,'San Jose'!G15,'San Francisco'!G15,Sacramento!G15)</f>
        <v>16041566</v>
      </c>
      <c r="H15" s="48">
        <f>F15/G15-1</f>
        <v>1.1719242373219751E-2</v>
      </c>
      <c r="I15" s="46"/>
      <c r="J15" s="47">
        <f>SUM('Los Angeles'!J15,Burbank!J15,'Long Beach'!J15,Ontario!J15,'Orange County'!J15,'San Diego'!J15,Oakland!J15,'San Jose'!J15,'San Francisco'!J15,Sacramento!J15)</f>
        <v>3528348</v>
      </c>
      <c r="K15" s="47">
        <f>SUM('Los Angeles'!K15,Burbank!K15,'Long Beach'!K15,Ontario!K15,'Orange County'!K15,'San Diego'!K15,Oakland!K15,'San Jose'!K15,'San Francisco'!K15,Sacramento!K15)</f>
        <v>3320230</v>
      </c>
      <c r="L15" s="107">
        <f t="shared" si="2"/>
        <v>6.2681802164307854E-2</v>
      </c>
    </row>
    <row r="16" spans="1:15" ht="19" x14ac:dyDescent="0.25">
      <c r="A16" s="42" t="s">
        <v>13</v>
      </c>
      <c r="B16" s="44">
        <f>SUM(F16,J16)</f>
        <v>18976141</v>
      </c>
      <c r="C16" s="44">
        <f t="shared" si="5"/>
        <v>18499446</v>
      </c>
      <c r="D16" s="49">
        <f>B16/C16-1</f>
        <v>2.5768068946497191E-2</v>
      </c>
      <c r="E16" s="46"/>
      <c r="F16" s="44">
        <f>SUM('Los Angeles'!F16,Burbank!F16,'Long Beach'!F16,Ontario!F16,'Orange County'!F16,'San Diego'!F16,Oakland!F16,'San Jose'!F16,'San Francisco'!F16,Sacramento!F16)</f>
        <v>15712684</v>
      </c>
      <c r="G16" s="44">
        <f>SUM('Los Angeles'!G16,Burbank!G16,'Long Beach'!G16,Ontario!G16,'Orange County'!G16,'San Diego'!G16,Oakland!G16,'San Jose'!G16,'San Francisco'!G16,Sacramento!G16)</f>
        <v>15452865</v>
      </c>
      <c r="H16" s="49">
        <f>F16/G16-1</f>
        <v>1.6813645883789086E-2</v>
      </c>
      <c r="I16" s="46"/>
      <c r="J16" s="51">
        <f>SUM('Los Angeles'!J16,Burbank!J16,'Long Beach'!J16,Ontario!J16,'Orange County'!J16,'San Diego'!J16,Oakland!J16,'San Jose'!J16,'San Francisco'!J16,Sacramento!J16)</f>
        <v>3263457</v>
      </c>
      <c r="K16" s="44">
        <f>SUM('Los Angeles'!K16,Burbank!K16,'Long Beach'!K16,Ontario!K16,'Orange County'!K16,'San Diego'!K16,Oakland!K16,'San Jose'!K16,'San Francisco'!K16,Sacramento!K16)</f>
        <v>3046581</v>
      </c>
      <c r="L16" s="106">
        <f t="shared" si="2"/>
        <v>7.1186684352065432E-2</v>
      </c>
    </row>
    <row r="17" spans="1:12" ht="19" x14ac:dyDescent="0.25">
      <c r="A17" s="40" t="s">
        <v>14</v>
      </c>
      <c r="B17" s="47">
        <f>SUM(F17,J17)</f>
        <v>19081524</v>
      </c>
      <c r="C17" s="47">
        <f>SUM(G17,K17)</f>
        <v>18814595</v>
      </c>
      <c r="D17" s="48">
        <f>B17/C17-1</f>
        <v>1.4187337011506207E-2</v>
      </c>
      <c r="E17" s="46"/>
      <c r="F17" s="47">
        <f>SUM('Los Angeles'!F17,Burbank!F17,'Long Beach'!F17,Ontario!F17,'Orange County'!F17,'San Diego'!F17,Oakland!F17,'San Jose'!F17,'San Francisco'!F17,Sacramento!F17)</f>
        <v>15600539</v>
      </c>
      <c r="G17" s="47">
        <f>SUM('Los Angeles'!G17,Burbank!G17,'Long Beach'!G17,Ontario!G17,'Orange County'!G17,'San Diego'!G17,Oakland!G17,'San Jose'!G17,'San Francisco'!G17,Sacramento!G17)</f>
        <v>15451522</v>
      </c>
      <c r="H17" s="48">
        <f>F17/G17-1</f>
        <v>9.6441632092942875E-3</v>
      </c>
      <c r="I17" s="46"/>
      <c r="J17" s="47">
        <f>SUM('Los Angeles'!J17,Burbank!J17,'Long Beach'!J17,Ontario!J17,'Orange County'!J17,'San Diego'!J17,Oakland!J17,'San Jose'!J17,'San Francisco'!J17,Sacramento!J17)</f>
        <v>3480985</v>
      </c>
      <c r="K17" s="47">
        <f>SUM('Los Angeles'!K17,Burbank!K17,'Long Beach'!K17,Ontario!K17,'Orange County'!K17,'San Diego'!K17,Oakland!K17,'San Jose'!K17,'San Francisco'!K17,Sacramento!K17)</f>
        <v>3363073</v>
      </c>
      <c r="L17" s="107">
        <f t="shared" si="2"/>
        <v>3.506079112763838E-2</v>
      </c>
    </row>
    <row r="18" spans="1:12" ht="19" x14ac:dyDescent="0.25">
      <c r="A18" s="42" t="s">
        <v>55</v>
      </c>
      <c r="B18" s="44">
        <f>SUM(B6:B17)</f>
        <v>234410189</v>
      </c>
      <c r="C18" s="44">
        <f>SUM(C6:C17)</f>
        <v>222228043</v>
      </c>
      <c r="D18" s="49">
        <f>B18/C18-1</f>
        <v>5.4818221118925203E-2</v>
      </c>
      <c r="E18" s="46"/>
      <c r="F18" s="44">
        <f>SUM(F6:F17)</f>
        <v>191346782</v>
      </c>
      <c r="G18" s="44">
        <f>SUM(G6:G17)</f>
        <v>181670357</v>
      </c>
      <c r="H18" s="49">
        <f>F18/G18-1</f>
        <v>5.3263642785707832E-2</v>
      </c>
      <c r="I18" s="46"/>
      <c r="J18" s="44">
        <f>SUM(J6:J17)</f>
        <v>43063407</v>
      </c>
      <c r="K18" s="44">
        <f>SUM(K6:K17)</f>
        <v>40557686</v>
      </c>
      <c r="L18" s="108">
        <f>J18/K18-1</f>
        <v>6.1781655886383735E-2</v>
      </c>
    </row>
    <row r="19" spans="1:12" ht="19" x14ac:dyDescent="0.25">
      <c r="A19" s="37"/>
      <c r="B19" s="59" t="s">
        <v>52</v>
      </c>
      <c r="C19" s="59"/>
      <c r="D19" s="60"/>
      <c r="E19" s="46"/>
      <c r="F19" s="59"/>
      <c r="G19" s="59"/>
      <c r="H19" s="59"/>
      <c r="I19" s="59"/>
      <c r="K19" s="59"/>
      <c r="L19" s="109"/>
    </row>
    <row r="20" spans="1:12" ht="19" x14ac:dyDescent="0.25">
      <c r="A20" s="39"/>
      <c r="B20" s="39"/>
      <c r="C20" s="46"/>
      <c r="D20" s="35"/>
      <c r="E20" s="46"/>
      <c r="F20" s="35"/>
      <c r="G20" s="35"/>
      <c r="H20" s="35"/>
      <c r="I20" s="46"/>
      <c r="J20" s="35"/>
      <c r="K20" s="35"/>
      <c r="L20" s="103"/>
    </row>
    <row r="21" spans="1:12" x14ac:dyDescent="0.2">
      <c r="A21" s="7"/>
      <c r="B21" s="8"/>
      <c r="C21" s="6"/>
    </row>
    <row r="30" spans="1:12" x14ac:dyDescent="0.2">
      <c r="A30" t="s">
        <v>49</v>
      </c>
      <c r="K30" s="5"/>
    </row>
    <row r="31" spans="1:12" x14ac:dyDescent="0.2">
      <c r="A31" s="2" t="s">
        <v>53</v>
      </c>
      <c r="D31" s="5"/>
    </row>
    <row r="32" spans="1:12" x14ac:dyDescent="0.2">
      <c r="A32" s="69"/>
    </row>
    <row r="33" spans="2:3" x14ac:dyDescent="0.2">
      <c r="B33" s="70"/>
      <c r="C33" s="70"/>
    </row>
    <row r="34" spans="2:3" x14ac:dyDescent="0.2">
      <c r="B34" s="70"/>
      <c r="C34" s="70"/>
    </row>
    <row r="35" spans="2:3" x14ac:dyDescent="0.2">
      <c r="B35" s="70"/>
      <c r="C35" s="70"/>
    </row>
    <row r="36" spans="2:3" x14ac:dyDescent="0.2">
      <c r="B36" s="70"/>
      <c r="C36" s="70"/>
    </row>
    <row r="37" spans="2:3" x14ac:dyDescent="0.2">
      <c r="B37" s="70"/>
      <c r="C37" s="70"/>
    </row>
    <row r="38" spans="2:3" x14ac:dyDescent="0.2">
      <c r="B38" s="70"/>
      <c r="C38" s="70"/>
    </row>
    <row r="39" spans="2:3" x14ac:dyDescent="0.2">
      <c r="B39" s="70"/>
      <c r="C39" s="70"/>
    </row>
    <row r="40" spans="2:3" x14ac:dyDescent="0.2">
      <c r="B40" s="70"/>
      <c r="C40" s="70"/>
    </row>
    <row r="41" spans="2:3" x14ac:dyDescent="0.2">
      <c r="B41" s="70"/>
      <c r="C41" s="70"/>
    </row>
    <row r="42" spans="2:3" x14ac:dyDescent="0.2">
      <c r="B42" s="70"/>
      <c r="C42" s="70"/>
    </row>
    <row r="43" spans="2:3" x14ac:dyDescent="0.2">
      <c r="C43" s="70"/>
    </row>
  </sheetData>
  <mergeCells count="4">
    <mergeCell ref="A1:L1"/>
    <mergeCell ref="B3:D3"/>
    <mergeCell ref="F3:H3"/>
    <mergeCell ref="J3:L3"/>
  </mergeCells>
  <phoneticPr fontId="26" type="noConversion"/>
  <pageMargins left="0.25" right="0.25" top="0.75" bottom="0.75" header="0.3" footer="0.3"/>
  <pageSetup scale="80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L23"/>
  <sheetViews>
    <sheetView zoomScaleNormal="100" zoomScaleSheetLayoutView="100" workbookViewId="0">
      <selection activeCell="B18" sqref="B18"/>
    </sheetView>
  </sheetViews>
  <sheetFormatPr baseColWidth="10" defaultColWidth="9.1640625" defaultRowHeight="19" x14ac:dyDescent="0.25"/>
  <cols>
    <col min="1" max="1" width="13.6640625" style="35" customWidth="1"/>
    <col min="2" max="3" width="14.33203125" style="35" bestFit="1" customWidth="1"/>
    <col min="4" max="4" width="10.5" style="35" bestFit="1" customWidth="1"/>
    <col min="5" max="5" width="12.6640625" style="35" bestFit="1" customWidth="1"/>
    <col min="6" max="7" width="14.33203125" style="35" bestFit="1" customWidth="1"/>
    <col min="8" max="8" width="10.5" style="35" customWidth="1"/>
    <col min="9" max="9" width="11.33203125" style="35" bestFit="1" customWidth="1"/>
    <col min="10" max="10" width="15.6640625" style="35" bestFit="1" customWidth="1"/>
    <col min="11" max="11" width="14.33203125" style="35" bestFit="1" customWidth="1"/>
    <col min="12" max="12" width="10.6640625" style="35" customWidth="1"/>
    <col min="13" max="16384" width="9.1640625" style="35"/>
  </cols>
  <sheetData>
    <row r="1" spans="1:12" x14ac:dyDescent="0.25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x14ac:dyDescent="0.25">
      <c r="A3" s="36"/>
      <c r="B3" s="113" t="s">
        <v>50</v>
      </c>
      <c r="C3" s="113"/>
      <c r="D3" s="113"/>
      <c r="E3" s="39"/>
      <c r="F3" s="113" t="s">
        <v>15</v>
      </c>
      <c r="G3" s="113"/>
      <c r="H3" s="113"/>
      <c r="I3" s="39"/>
      <c r="J3" s="113" t="s">
        <v>16</v>
      </c>
      <c r="K3" s="113"/>
      <c r="L3" s="113"/>
    </row>
    <row r="4" spans="1:12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38" t="s">
        <v>30</v>
      </c>
    </row>
    <row r="5" spans="1:12" x14ac:dyDescent="0.25">
      <c r="A5" s="40"/>
      <c r="B5" s="41"/>
      <c r="C5" s="41"/>
      <c r="D5" s="41"/>
      <c r="E5" s="39"/>
      <c r="F5" s="41"/>
      <c r="G5" s="41"/>
      <c r="H5" s="41"/>
      <c r="I5" s="39"/>
      <c r="J5" s="41"/>
      <c r="K5" s="41"/>
      <c r="L5" s="41"/>
    </row>
    <row r="6" spans="1:12" x14ac:dyDescent="0.25">
      <c r="A6" s="42" t="s">
        <v>3</v>
      </c>
      <c r="B6" s="44">
        <f>SUM(F6,J6)</f>
        <v>4189189</v>
      </c>
      <c r="C6" s="65">
        <f>SUM(G6,K6)</f>
        <v>3893331</v>
      </c>
      <c r="D6" s="45">
        <f t="shared" ref="D6:D12" si="0">B6/C6-1</f>
        <v>7.5990970200067842E-2</v>
      </c>
      <c r="E6" s="46"/>
      <c r="F6" s="65">
        <v>3143154</v>
      </c>
      <c r="G6" s="65">
        <v>2888549</v>
      </c>
      <c r="H6" s="45">
        <f t="shared" ref="H6:H14" si="1">F6/G6-1</f>
        <v>8.8142870347707403E-2</v>
      </c>
      <c r="I6" s="39"/>
      <c r="J6" s="65">
        <v>1046035</v>
      </c>
      <c r="K6" s="63">
        <v>1004782</v>
      </c>
      <c r="L6" s="45">
        <f t="shared" ref="L6:L14" si="2">J6/K6-1</f>
        <v>4.1056667018318338E-2</v>
      </c>
    </row>
    <row r="7" spans="1:12" x14ac:dyDescent="0.25">
      <c r="A7" s="40" t="s">
        <v>4</v>
      </c>
      <c r="B7" s="47">
        <f>SUM(F7,J7)</f>
        <v>3881757</v>
      </c>
      <c r="C7" s="47">
        <f>SUM(G7,K7)</f>
        <v>3481330</v>
      </c>
      <c r="D7" s="48">
        <f t="shared" si="0"/>
        <v>0.1150212706063487</v>
      </c>
      <c r="E7" s="46"/>
      <c r="F7" s="47">
        <v>2962940</v>
      </c>
      <c r="G7" s="47">
        <v>2644051</v>
      </c>
      <c r="H7" s="48">
        <f t="shared" si="1"/>
        <v>0.12060622128695697</v>
      </c>
      <c r="I7" s="46"/>
      <c r="J7" s="47">
        <v>918817</v>
      </c>
      <c r="K7" s="47">
        <v>837279</v>
      </c>
      <c r="L7" s="48">
        <f>J7/K7-1</f>
        <v>9.7384503851165594E-2</v>
      </c>
    </row>
    <row r="8" spans="1:12" x14ac:dyDescent="0.25">
      <c r="A8" s="42" t="s">
        <v>5</v>
      </c>
      <c r="B8" s="44">
        <f t="shared" ref="B8:B9" si="3">SUM(F8,J8)</f>
        <v>4632543</v>
      </c>
      <c r="C8" s="65">
        <f t="shared" ref="C8:C17" si="4">SUM(G8,K8)</f>
        <v>4334940</v>
      </c>
      <c r="D8" s="45">
        <f t="shared" si="0"/>
        <v>6.8652161275588597E-2</v>
      </c>
      <c r="E8" s="46"/>
      <c r="F8" s="64">
        <v>3537921</v>
      </c>
      <c r="G8" s="64">
        <v>3349780</v>
      </c>
      <c r="H8" s="45">
        <f t="shared" si="1"/>
        <v>5.6165180996960995E-2</v>
      </c>
      <c r="I8" s="46"/>
      <c r="J8" s="64">
        <v>1094622</v>
      </c>
      <c r="K8" s="64">
        <v>985160</v>
      </c>
      <c r="L8" s="45">
        <f t="shared" si="2"/>
        <v>0.11111088554143489</v>
      </c>
    </row>
    <row r="9" spans="1:12" x14ac:dyDescent="0.25">
      <c r="A9" s="40" t="s">
        <v>6</v>
      </c>
      <c r="B9" s="47">
        <f t="shared" si="3"/>
        <v>4711836</v>
      </c>
      <c r="C9" s="47">
        <f t="shared" si="4"/>
        <v>4425482</v>
      </c>
      <c r="D9" s="48">
        <f t="shared" si="0"/>
        <v>6.4705720190478599E-2</v>
      </c>
      <c r="E9" s="46"/>
      <c r="F9" s="47">
        <v>3629477</v>
      </c>
      <c r="G9" s="47">
        <v>3362557</v>
      </c>
      <c r="H9" s="48">
        <f t="shared" si="1"/>
        <v>7.9380067014477307E-2</v>
      </c>
      <c r="I9" s="46"/>
      <c r="J9" s="47">
        <v>1082359</v>
      </c>
      <c r="K9" s="47">
        <v>1062925</v>
      </c>
      <c r="L9" s="48">
        <f t="shared" si="2"/>
        <v>1.8283510125361557E-2</v>
      </c>
    </row>
    <row r="10" spans="1:12" x14ac:dyDescent="0.25">
      <c r="A10" s="42" t="s">
        <v>7</v>
      </c>
      <c r="B10" s="44">
        <f t="shared" ref="B10:B17" si="5">SUM(F10,J10)</f>
        <v>5023401</v>
      </c>
      <c r="C10" s="65">
        <f t="shared" si="4"/>
        <v>4695900</v>
      </c>
      <c r="D10" s="45">
        <f t="shared" si="0"/>
        <v>6.9741902510700893E-2</v>
      </c>
      <c r="E10" s="46"/>
      <c r="F10" s="64">
        <v>3818254</v>
      </c>
      <c r="G10" s="64">
        <v>3559840</v>
      </c>
      <c r="H10" s="45">
        <f t="shared" si="1"/>
        <v>7.2591464784934168E-2</v>
      </c>
      <c r="I10" s="46"/>
      <c r="J10" s="64">
        <v>1205147</v>
      </c>
      <c r="K10" s="64">
        <v>1136060</v>
      </c>
      <c r="L10" s="45">
        <f t="shared" si="2"/>
        <v>6.081280918261367E-2</v>
      </c>
    </row>
    <row r="11" spans="1:12" x14ac:dyDescent="0.25">
      <c r="A11" s="40" t="s">
        <v>8</v>
      </c>
      <c r="B11" s="47">
        <f t="shared" si="5"/>
        <v>5422020</v>
      </c>
      <c r="C11" s="89">
        <f t="shared" si="4"/>
        <v>5133482</v>
      </c>
      <c r="D11" s="48">
        <f t="shared" si="0"/>
        <v>5.6207073483456327E-2</v>
      </c>
      <c r="E11" s="46"/>
      <c r="F11" s="47">
        <v>4038857</v>
      </c>
      <c r="G11" s="47">
        <v>3828707</v>
      </c>
      <c r="H11" s="48">
        <f t="shared" si="1"/>
        <v>5.4887981765123328E-2</v>
      </c>
      <c r="I11" s="46"/>
      <c r="J11" s="47">
        <v>1383163</v>
      </c>
      <c r="K11" s="47">
        <v>1304775</v>
      </c>
      <c r="L11" s="48">
        <f t="shared" si="2"/>
        <v>6.0077791190051855E-2</v>
      </c>
    </row>
    <row r="12" spans="1:12" x14ac:dyDescent="0.25">
      <c r="A12" s="42" t="s">
        <v>9</v>
      </c>
      <c r="B12" s="51">
        <f t="shared" si="5"/>
        <v>5685069</v>
      </c>
      <c r="C12" s="65">
        <f t="shared" si="4"/>
        <v>5495213</v>
      </c>
      <c r="D12" s="49">
        <f t="shared" si="0"/>
        <v>3.4549343219270945E-2</v>
      </c>
      <c r="E12" s="46"/>
      <c r="F12" s="64">
        <v>4238602</v>
      </c>
      <c r="G12" s="64">
        <v>4097092</v>
      </c>
      <c r="H12" s="49">
        <f t="shared" si="1"/>
        <v>3.4539131657282729E-2</v>
      </c>
      <c r="I12" s="46"/>
      <c r="J12" s="64">
        <v>1446467</v>
      </c>
      <c r="K12" s="64">
        <v>1398121</v>
      </c>
      <c r="L12" s="49">
        <f t="shared" si="2"/>
        <v>3.4579267459683427E-2</v>
      </c>
    </row>
    <row r="13" spans="1:12" x14ac:dyDescent="0.25">
      <c r="A13" s="40" t="s">
        <v>10</v>
      </c>
      <c r="B13" s="47">
        <f t="shared" si="5"/>
        <v>5539139</v>
      </c>
      <c r="C13" s="89">
        <f t="shared" si="4"/>
        <v>5514930</v>
      </c>
      <c r="D13" s="48">
        <f t="shared" ref="D13:D14" si="6">B13/C13-1</f>
        <v>4.3897202684348713E-3</v>
      </c>
      <c r="E13" s="46"/>
      <c r="F13" s="47">
        <v>4128736</v>
      </c>
      <c r="G13" s="47">
        <v>4133175</v>
      </c>
      <c r="H13" s="48">
        <f t="shared" si="1"/>
        <v>-1.0739927537546379E-3</v>
      </c>
      <c r="I13" s="46"/>
      <c r="J13" s="47">
        <v>1410403</v>
      </c>
      <c r="K13" s="47">
        <v>1381755</v>
      </c>
      <c r="L13" s="48">
        <f t="shared" si="2"/>
        <v>2.0733053254737621E-2</v>
      </c>
    </row>
    <row r="14" spans="1:12" x14ac:dyDescent="0.25">
      <c r="A14" s="42" t="s">
        <v>11</v>
      </c>
      <c r="B14" s="51">
        <f t="shared" si="5"/>
        <v>4643107</v>
      </c>
      <c r="C14" s="65">
        <f t="shared" si="4"/>
        <v>4735251</v>
      </c>
      <c r="D14" s="49">
        <f t="shared" si="6"/>
        <v>-1.945915855358038E-2</v>
      </c>
      <c r="E14" s="46"/>
      <c r="F14" s="78">
        <v>3447125</v>
      </c>
      <c r="G14" s="64">
        <v>3578773</v>
      </c>
      <c r="H14" s="49">
        <f t="shared" si="1"/>
        <v>-3.6785792225435876E-2</v>
      </c>
      <c r="I14" s="46"/>
      <c r="J14" s="78">
        <v>1195982</v>
      </c>
      <c r="K14" s="64">
        <v>1156478</v>
      </c>
      <c r="L14" s="49">
        <f t="shared" si="2"/>
        <v>3.4158885858615484E-2</v>
      </c>
    </row>
    <row r="15" spans="1:12" x14ac:dyDescent="0.25">
      <c r="A15" s="40" t="s">
        <v>12</v>
      </c>
      <c r="B15" s="47">
        <f t="shared" si="5"/>
        <v>4855667</v>
      </c>
      <c r="C15" s="89">
        <f t="shared" si="4"/>
        <v>4868218</v>
      </c>
      <c r="D15" s="48">
        <f>B15/C15-1</f>
        <v>-2.57815077303436E-3</v>
      </c>
      <c r="E15" s="46"/>
      <c r="F15" s="47">
        <v>3673514</v>
      </c>
      <c r="G15" s="47">
        <v>3763683</v>
      </c>
      <c r="H15" s="48">
        <f>F15/G15-1</f>
        <v>-2.39576499933708E-2</v>
      </c>
      <c r="I15" s="46"/>
      <c r="J15" s="47">
        <v>1182153</v>
      </c>
      <c r="K15" s="47">
        <v>1104535</v>
      </c>
      <c r="L15" s="48">
        <f>J15/K15-1</f>
        <v>7.0272105456142153E-2</v>
      </c>
    </row>
    <row r="16" spans="1:12" x14ac:dyDescent="0.25">
      <c r="A16" s="42" t="s">
        <v>13</v>
      </c>
      <c r="B16" s="51">
        <f t="shared" si="5"/>
        <v>4505501</v>
      </c>
      <c r="C16" s="65">
        <f t="shared" si="4"/>
        <v>4571947</v>
      </c>
      <c r="D16" s="49">
        <f>B16/C16-1</f>
        <v>-1.453341431998223E-2</v>
      </c>
      <c r="E16" s="72"/>
      <c r="F16" s="64">
        <v>3417773</v>
      </c>
      <c r="G16" s="64">
        <v>3593140</v>
      </c>
      <c r="H16" s="49">
        <f>F16/G16-1</f>
        <v>-4.8806058210924097E-2</v>
      </c>
      <c r="I16" s="46"/>
      <c r="J16" s="64">
        <v>1087728</v>
      </c>
      <c r="K16" s="64">
        <v>978807</v>
      </c>
      <c r="L16" s="49">
        <f>J16/K16-1</f>
        <v>0.1112793431187149</v>
      </c>
    </row>
    <row r="17" spans="1:12" x14ac:dyDescent="0.25">
      <c r="A17" s="40" t="s">
        <v>14</v>
      </c>
      <c r="B17" s="47">
        <f t="shared" si="5"/>
        <v>4571997</v>
      </c>
      <c r="C17" s="89">
        <f t="shared" si="4"/>
        <v>4660315</v>
      </c>
      <c r="D17" s="48">
        <f>B17/C17-1</f>
        <v>-1.8951079487116163E-2</v>
      </c>
      <c r="E17" s="46"/>
      <c r="F17" s="47">
        <v>3404686</v>
      </c>
      <c r="G17" s="47">
        <v>3589819</v>
      </c>
      <c r="H17" s="48">
        <f>F17/G17-1</f>
        <v>-5.1571680912046003E-2</v>
      </c>
      <c r="I17" s="46"/>
      <c r="J17" s="47">
        <v>1167311</v>
      </c>
      <c r="K17" s="47">
        <v>1070496</v>
      </c>
      <c r="L17" s="48">
        <f>J17/K17-1</f>
        <v>9.0439385107464298E-2</v>
      </c>
    </row>
    <row r="18" spans="1:12" x14ac:dyDescent="0.25">
      <c r="A18" s="42" t="s">
        <v>31</v>
      </c>
      <c r="B18" s="44">
        <f>SUM(B6:B17)</f>
        <v>57661226</v>
      </c>
      <c r="C18" s="44">
        <f>SUM(C6:C17)</f>
        <v>55810339</v>
      </c>
      <c r="D18" s="49">
        <f>B18/C18-1</f>
        <v>3.3163873095270135E-2</v>
      </c>
      <c r="E18" s="46"/>
      <c r="F18" s="44">
        <f>SUM(F6:F17)</f>
        <v>43441039</v>
      </c>
      <c r="G18" s="44">
        <f>SUM(G6:G17)</f>
        <v>42389166</v>
      </c>
      <c r="H18" s="49">
        <f>F18/G18-1</f>
        <v>2.4814666087084714E-2</v>
      </c>
      <c r="I18" s="46"/>
      <c r="J18" s="44">
        <f>SUM(J6:J17)</f>
        <v>14220187</v>
      </c>
      <c r="K18" s="44">
        <f>SUM(K6:K17)</f>
        <v>13421173</v>
      </c>
      <c r="L18" s="49">
        <f>J18/K18-1</f>
        <v>5.9533842533733727E-2</v>
      </c>
    </row>
    <row r="19" spans="1:12" x14ac:dyDescent="0.25">
      <c r="A19" s="39"/>
      <c r="B19" s="39" t="s">
        <v>52</v>
      </c>
      <c r="E19" s="46"/>
    </row>
    <row r="20" spans="1:12" x14ac:dyDescent="0.25">
      <c r="A20" s="55" t="s">
        <v>45</v>
      </c>
      <c r="B20" s="39"/>
      <c r="G20" s="43"/>
      <c r="J20" s="43"/>
      <c r="K20" s="43"/>
    </row>
    <row r="21" spans="1:12" x14ac:dyDescent="0.25">
      <c r="A21" s="2" t="s">
        <v>53</v>
      </c>
      <c r="J21" s="43"/>
      <c r="K21" s="102"/>
    </row>
    <row r="23" spans="1:12" x14ac:dyDescent="0.25">
      <c r="B23" s="31"/>
      <c r="C23" s="31"/>
      <c r="D23" s="31"/>
    </row>
  </sheetData>
  <mergeCells count="4">
    <mergeCell ref="B3:D3"/>
    <mergeCell ref="F3:H3"/>
    <mergeCell ref="J3:L3"/>
    <mergeCell ref="A1:L1"/>
  </mergeCells>
  <phoneticPr fontId="26" type="noConversion"/>
  <pageMargins left="0.7" right="0.7" top="0.75" bottom="0.75" header="0.3" footer="0.3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6AF00"/>
    <pageSetUpPr fitToPage="1"/>
  </sheetPr>
  <dimension ref="A1:P22"/>
  <sheetViews>
    <sheetView zoomScaleNormal="100" zoomScaleSheetLayoutView="90" workbookViewId="0">
      <selection activeCell="J21" sqref="J21"/>
    </sheetView>
  </sheetViews>
  <sheetFormatPr baseColWidth="10" defaultColWidth="9.1640625" defaultRowHeight="19" x14ac:dyDescent="0.25"/>
  <cols>
    <col min="1" max="1" width="14.5" style="35" customWidth="1"/>
    <col min="2" max="3" width="14.33203125" style="35" bestFit="1" customWidth="1"/>
    <col min="4" max="4" width="10.5" style="35" bestFit="1" customWidth="1"/>
    <col min="5" max="5" width="9.1640625" style="35"/>
    <col min="6" max="7" width="14.33203125" style="35" bestFit="1" customWidth="1"/>
    <col min="8" max="8" width="11" style="35" customWidth="1"/>
    <col min="9" max="9" width="11.33203125" style="35" bestFit="1" customWidth="1"/>
    <col min="10" max="10" width="15.6640625" style="35" customWidth="1"/>
    <col min="11" max="11" width="12.6640625" style="35" bestFit="1" customWidth="1"/>
    <col min="12" max="12" width="11.1640625" style="35" bestFit="1" customWidth="1"/>
    <col min="13" max="13" width="9.1640625" style="35"/>
    <col min="14" max="14" width="9.33203125" style="35" customWidth="1"/>
    <col min="15" max="15" width="9.1640625" style="35"/>
    <col min="16" max="16" width="10" style="35" bestFit="1" customWidth="1"/>
    <col min="17" max="16384" width="9.1640625" style="35"/>
  </cols>
  <sheetData>
    <row r="1" spans="1:16" x14ac:dyDescent="0.25">
      <c r="A1" s="117" t="s">
        <v>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6" x14ac:dyDescent="0.25">
      <c r="I2" s="46"/>
    </row>
    <row r="3" spans="1:16" x14ac:dyDescent="0.25">
      <c r="A3" s="36"/>
      <c r="B3" s="113" t="s">
        <v>50</v>
      </c>
      <c r="C3" s="113"/>
      <c r="D3" s="113"/>
      <c r="E3" s="39"/>
      <c r="F3" s="113" t="s">
        <v>15</v>
      </c>
      <c r="G3" s="113"/>
      <c r="H3" s="113"/>
      <c r="I3" s="39"/>
      <c r="J3" s="113" t="s">
        <v>16</v>
      </c>
      <c r="K3" s="113"/>
      <c r="L3" s="113"/>
    </row>
    <row r="4" spans="1:16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38" t="s">
        <v>30</v>
      </c>
    </row>
    <row r="5" spans="1:16" x14ac:dyDescent="0.25">
      <c r="A5" s="40"/>
      <c r="B5" s="41"/>
      <c r="C5" s="41"/>
      <c r="D5" s="41"/>
      <c r="E5" s="39"/>
      <c r="F5" s="41"/>
      <c r="G5" s="41"/>
      <c r="H5" s="41"/>
      <c r="I5" s="39"/>
      <c r="J5" s="41"/>
      <c r="K5" s="41"/>
      <c r="L5" s="41"/>
    </row>
    <row r="6" spans="1:16" x14ac:dyDescent="0.25">
      <c r="A6" s="42" t="s">
        <v>3</v>
      </c>
      <c r="B6" s="44">
        <f>SUM(F6,J6)</f>
        <v>837845</v>
      </c>
      <c r="C6" s="44">
        <f>SUM(G6,K6)</f>
        <v>749326</v>
      </c>
      <c r="D6" s="45">
        <f t="shared" ref="D6:D17" si="0">B6/C6-1</f>
        <v>0.11813149416942692</v>
      </c>
      <c r="E6" s="46"/>
      <c r="F6" s="65">
        <v>813189</v>
      </c>
      <c r="G6" s="65">
        <v>727406</v>
      </c>
      <c r="H6" s="45">
        <f t="shared" ref="H6:H9" si="1">F6/G6-1</f>
        <v>0.11793001432487493</v>
      </c>
      <c r="I6" s="39"/>
      <c r="J6" s="65">
        <v>24656</v>
      </c>
      <c r="K6" s="65">
        <v>21920</v>
      </c>
      <c r="L6" s="45">
        <f t="shared" ref="L6:L16" si="2">J6/K6-1</f>
        <v>0.12481751824817522</v>
      </c>
    </row>
    <row r="7" spans="1:16" x14ac:dyDescent="0.25">
      <c r="A7" s="40" t="s">
        <v>4</v>
      </c>
      <c r="B7" s="47">
        <f>SUM(F7,J7)</f>
        <v>788589</v>
      </c>
      <c r="C7" s="47">
        <f t="shared" ref="B7:C9" si="3">SUM(G7,K7)</f>
        <v>695415</v>
      </c>
      <c r="D7" s="48">
        <f t="shared" si="0"/>
        <v>0.13398330493302568</v>
      </c>
      <c r="E7" s="46"/>
      <c r="F7" s="47">
        <v>771868</v>
      </c>
      <c r="G7" s="47">
        <v>680629</v>
      </c>
      <c r="H7" s="48">
        <f t="shared" si="1"/>
        <v>0.13405100282238935</v>
      </c>
      <c r="I7" s="46"/>
      <c r="J7" s="47">
        <v>16721</v>
      </c>
      <c r="K7" s="47">
        <v>14786</v>
      </c>
      <c r="L7" s="48">
        <f t="shared" si="2"/>
        <v>0.13086703638577024</v>
      </c>
      <c r="N7" s="43"/>
      <c r="O7" s="43"/>
    </row>
    <row r="8" spans="1:16" x14ac:dyDescent="0.25">
      <c r="A8" s="42" t="s">
        <v>5</v>
      </c>
      <c r="B8" s="44">
        <f t="shared" si="3"/>
        <v>959569</v>
      </c>
      <c r="C8" s="44">
        <f>SUM(G8,K8)</f>
        <v>861902</v>
      </c>
      <c r="D8" s="45">
        <f t="shared" si="0"/>
        <v>0.11331566697838036</v>
      </c>
      <c r="E8" s="46"/>
      <c r="F8" s="64">
        <v>941804</v>
      </c>
      <c r="G8" s="64">
        <v>845711</v>
      </c>
      <c r="H8" s="45">
        <f t="shared" si="1"/>
        <v>0.11362392117401798</v>
      </c>
      <c r="I8" s="46"/>
      <c r="J8" s="64">
        <v>17765</v>
      </c>
      <c r="K8" s="64">
        <v>16191</v>
      </c>
      <c r="L8" s="45">
        <f t="shared" si="2"/>
        <v>9.7214501883762683E-2</v>
      </c>
      <c r="N8" s="43"/>
      <c r="O8" s="43"/>
    </row>
    <row r="9" spans="1:16" x14ac:dyDescent="0.25">
      <c r="A9" s="40" t="s">
        <v>6</v>
      </c>
      <c r="B9" s="47">
        <f t="shared" si="3"/>
        <v>967481</v>
      </c>
      <c r="C9" s="47">
        <f t="shared" si="3"/>
        <v>867901</v>
      </c>
      <c r="D9" s="48">
        <f t="shared" si="0"/>
        <v>0.11473658862013059</v>
      </c>
      <c r="E9" s="46"/>
      <c r="F9" s="47">
        <v>950613</v>
      </c>
      <c r="G9" s="47">
        <v>848794</v>
      </c>
      <c r="H9" s="48">
        <f t="shared" si="1"/>
        <v>0.11995725700228799</v>
      </c>
      <c r="I9" s="46"/>
      <c r="J9" s="47">
        <v>16868</v>
      </c>
      <c r="K9" s="47">
        <v>19107</v>
      </c>
      <c r="L9" s="48">
        <f t="shared" si="2"/>
        <v>-0.11718218453969753</v>
      </c>
      <c r="N9" s="43"/>
    </row>
    <row r="10" spans="1:16" x14ac:dyDescent="0.25">
      <c r="A10" s="42" t="s">
        <v>7</v>
      </c>
      <c r="B10" s="44">
        <f>SUM(F10,J10)</f>
        <v>1052098</v>
      </c>
      <c r="C10" s="44">
        <f>SUM(G10,K10)</f>
        <v>936515</v>
      </c>
      <c r="D10" s="45">
        <f t="shared" si="0"/>
        <v>0.12341820472709997</v>
      </c>
      <c r="E10" s="46"/>
      <c r="F10" s="64">
        <v>1032599</v>
      </c>
      <c r="G10" s="64">
        <v>916382</v>
      </c>
      <c r="H10" s="45">
        <f>F10/G10-1</f>
        <v>0.12682156567894176</v>
      </c>
      <c r="I10" s="46"/>
      <c r="J10" s="64">
        <v>19499</v>
      </c>
      <c r="K10" s="64">
        <v>20133</v>
      </c>
      <c r="L10" s="45">
        <f t="shared" si="2"/>
        <v>-3.1490587592509778E-2</v>
      </c>
    </row>
    <row r="11" spans="1:16" x14ac:dyDescent="0.25">
      <c r="A11" s="40" t="s">
        <v>8</v>
      </c>
      <c r="B11" s="47">
        <f t="shared" ref="B11:B17" si="4">SUM(F11,J11)</f>
        <v>1088918</v>
      </c>
      <c r="C11" s="47">
        <f t="shared" ref="C11:C17" si="5">SUM(G11,K11)</f>
        <v>984158</v>
      </c>
      <c r="D11" s="48">
        <f t="shared" si="0"/>
        <v>0.10644632264331544</v>
      </c>
      <c r="E11" s="46"/>
      <c r="F11" s="47">
        <v>1067032</v>
      </c>
      <c r="G11" s="47">
        <v>964563</v>
      </c>
      <c r="H11" s="48">
        <f t="shared" ref="H11:H17" si="6">F11/G11-1</f>
        <v>0.10623360008625671</v>
      </c>
      <c r="I11" s="46"/>
      <c r="J11" s="47">
        <v>21886</v>
      </c>
      <c r="K11" s="47">
        <v>19595</v>
      </c>
      <c r="L11" s="48">
        <f t="shared" si="2"/>
        <v>0.11691758101556515</v>
      </c>
      <c r="P11" s="60"/>
    </row>
    <row r="12" spans="1:16" x14ac:dyDescent="0.25">
      <c r="A12" s="42" t="s">
        <v>9</v>
      </c>
      <c r="B12" s="51">
        <f>SUM(F12,J12)</f>
        <v>1102047</v>
      </c>
      <c r="C12" s="44">
        <f t="shared" si="5"/>
        <v>990707</v>
      </c>
      <c r="D12" s="45">
        <f t="shared" si="0"/>
        <v>0.11238438811878781</v>
      </c>
      <c r="E12" s="46"/>
      <c r="F12" s="64">
        <v>1077464</v>
      </c>
      <c r="G12" s="64">
        <v>969955</v>
      </c>
      <c r="H12" s="45">
        <f t="shared" si="6"/>
        <v>0.1108391626415659</v>
      </c>
      <c r="I12" s="46"/>
      <c r="J12" s="64">
        <v>24583</v>
      </c>
      <c r="K12" s="64">
        <v>20752</v>
      </c>
      <c r="L12" s="49">
        <f>J12/K12-1</f>
        <v>0.18460871241326138</v>
      </c>
    </row>
    <row r="13" spans="1:16" x14ac:dyDescent="0.25">
      <c r="A13" s="40" t="s">
        <v>10</v>
      </c>
      <c r="B13" s="47">
        <f t="shared" si="4"/>
        <v>1074320</v>
      </c>
      <c r="C13" s="47">
        <f t="shared" si="5"/>
        <v>978851</v>
      </c>
      <c r="D13" s="48">
        <f t="shared" si="0"/>
        <v>9.7531697878430856E-2</v>
      </c>
      <c r="E13" s="46"/>
      <c r="F13" s="47">
        <v>1053002</v>
      </c>
      <c r="G13" s="47">
        <v>963000</v>
      </c>
      <c r="H13" s="48">
        <f t="shared" si="6"/>
        <v>9.3460020768431962E-2</v>
      </c>
      <c r="I13" s="46"/>
      <c r="J13" s="47">
        <v>21318</v>
      </c>
      <c r="K13" s="47">
        <v>15851</v>
      </c>
      <c r="L13" s="48">
        <f t="shared" si="2"/>
        <v>0.34489937543372662</v>
      </c>
    </row>
    <row r="14" spans="1:16" x14ac:dyDescent="0.25">
      <c r="A14" s="42" t="s">
        <v>11</v>
      </c>
      <c r="B14" s="51">
        <f t="shared" si="4"/>
        <v>1003871</v>
      </c>
      <c r="C14" s="44">
        <f t="shared" si="5"/>
        <v>936271</v>
      </c>
      <c r="D14" s="45">
        <f t="shared" si="0"/>
        <v>7.2201317780856256E-2</v>
      </c>
      <c r="E14" s="46"/>
      <c r="F14" s="78">
        <v>986911</v>
      </c>
      <c r="G14" s="64">
        <v>922634</v>
      </c>
      <c r="H14" s="45">
        <f t="shared" si="6"/>
        <v>6.9666845141193479E-2</v>
      </c>
      <c r="I14" s="46"/>
      <c r="J14" s="78">
        <v>16960</v>
      </c>
      <c r="K14" s="64">
        <v>13637</v>
      </c>
      <c r="L14" s="49">
        <f t="shared" si="2"/>
        <v>0.24367529515289288</v>
      </c>
    </row>
    <row r="15" spans="1:16" s="46" customFormat="1" x14ac:dyDescent="0.25">
      <c r="A15" s="40" t="s">
        <v>12</v>
      </c>
      <c r="B15" s="47">
        <f t="shared" si="4"/>
        <v>1073381</v>
      </c>
      <c r="C15" s="47">
        <f t="shared" si="5"/>
        <v>989637</v>
      </c>
      <c r="D15" s="48">
        <f t="shared" si="0"/>
        <v>8.4620926663008689E-2</v>
      </c>
      <c r="F15" s="47">
        <v>1054403</v>
      </c>
      <c r="G15" s="47">
        <v>974286</v>
      </c>
      <c r="H15" s="48">
        <f t="shared" si="6"/>
        <v>8.2231500811876579E-2</v>
      </c>
      <c r="J15" s="47">
        <v>18978</v>
      </c>
      <c r="K15" s="47">
        <v>15351</v>
      </c>
      <c r="L15" s="48">
        <f>J15/K15-1</f>
        <v>0.23627125268712135</v>
      </c>
    </row>
    <row r="16" spans="1:16" x14ac:dyDescent="0.25">
      <c r="A16" s="42" t="s">
        <v>13</v>
      </c>
      <c r="B16" s="51">
        <f t="shared" si="4"/>
        <v>1067574</v>
      </c>
      <c r="C16" s="44">
        <f t="shared" si="5"/>
        <v>975665</v>
      </c>
      <c r="D16" s="45">
        <f t="shared" si="0"/>
        <v>9.4201390846243349E-2</v>
      </c>
      <c r="E16" s="46"/>
      <c r="F16" s="64">
        <v>1043863</v>
      </c>
      <c r="G16" s="64">
        <v>958907</v>
      </c>
      <c r="H16" s="45">
        <f t="shared" si="6"/>
        <v>8.8596704372791102E-2</v>
      </c>
      <c r="I16" s="46"/>
      <c r="J16" s="64">
        <v>23711</v>
      </c>
      <c r="K16" s="64">
        <v>16758</v>
      </c>
      <c r="L16" s="49">
        <f t="shared" si="2"/>
        <v>0.41490631340255391</v>
      </c>
    </row>
    <row r="17" spans="1:12" x14ac:dyDescent="0.25">
      <c r="A17" s="40" t="s">
        <v>14</v>
      </c>
      <c r="B17" s="47">
        <f t="shared" si="4"/>
        <v>1033883</v>
      </c>
      <c r="C17" s="47">
        <f t="shared" si="5"/>
        <v>945090</v>
      </c>
      <c r="D17" s="48">
        <f t="shared" si="0"/>
        <v>9.3951898760964658E-2</v>
      </c>
      <c r="E17" s="46"/>
      <c r="F17" s="47">
        <v>1005018</v>
      </c>
      <c r="G17" s="47">
        <v>922211</v>
      </c>
      <c r="H17" s="48">
        <f t="shared" si="6"/>
        <v>8.9791815538960096E-2</v>
      </c>
      <c r="I17" s="46"/>
      <c r="J17" s="47">
        <v>28865</v>
      </c>
      <c r="K17" s="47">
        <v>22879</v>
      </c>
      <c r="L17" s="48">
        <f>J17/K17-1</f>
        <v>0.26163730932295981</v>
      </c>
    </row>
    <row r="18" spans="1:12" x14ac:dyDescent="0.25">
      <c r="A18" s="42" t="s">
        <v>31</v>
      </c>
      <c r="B18" s="44">
        <f>SUM(B6:B17)</f>
        <v>12049576</v>
      </c>
      <c r="C18" s="44">
        <f>SUM(C6:C17)</f>
        <v>10911438</v>
      </c>
      <c r="D18" s="49">
        <f>B18/C18-1</f>
        <v>0.10430687504250136</v>
      </c>
      <c r="E18" s="46"/>
      <c r="F18" s="44">
        <f>SUM(F6:F17)</f>
        <v>11797766</v>
      </c>
      <c r="G18" s="44">
        <f>SUM(G6:G17)</f>
        <v>10694478</v>
      </c>
      <c r="H18" s="49">
        <f>F18/G18-1</f>
        <v>0.10316426851315219</v>
      </c>
      <c r="J18" s="44">
        <f>SUM(J6:J17)</f>
        <v>251810</v>
      </c>
      <c r="K18" s="44">
        <f>SUM(K6:K17)</f>
        <v>216960</v>
      </c>
      <c r="L18" s="49">
        <f>J18/K18-1</f>
        <v>0.16062868731563418</v>
      </c>
    </row>
    <row r="19" spans="1:12" x14ac:dyDescent="0.25">
      <c r="A19" s="39"/>
      <c r="B19" s="39"/>
      <c r="C19" s="35" t="s">
        <v>52</v>
      </c>
      <c r="E19" s="46"/>
    </row>
    <row r="20" spans="1:12" x14ac:dyDescent="0.25">
      <c r="A20" s="55" t="s">
        <v>46</v>
      </c>
      <c r="B20" s="39"/>
      <c r="I20" s="43"/>
      <c r="J20" s="43"/>
    </row>
    <row r="21" spans="1:12" x14ac:dyDescent="0.25">
      <c r="A21" s="2" t="s">
        <v>53</v>
      </c>
      <c r="H21" s="43"/>
      <c r="I21" s="43"/>
      <c r="J21" s="43"/>
      <c r="K21" s="43"/>
      <c r="L21" s="43"/>
    </row>
    <row r="22" spans="1:12" x14ac:dyDescent="0.25">
      <c r="A22" s="31"/>
      <c r="B22" s="31"/>
      <c r="C22" s="31"/>
    </row>
  </sheetData>
  <mergeCells count="4">
    <mergeCell ref="B3:D3"/>
    <mergeCell ref="F3:H3"/>
    <mergeCell ref="J3:L3"/>
    <mergeCell ref="A1:L1"/>
  </mergeCells>
  <phoneticPr fontId="26" type="noConversion"/>
  <pageMargins left="0.7" right="0.7" top="0.75" bottom="0.75" header="0.3" footer="0.3"/>
  <pageSetup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>
      <selection activeCell="J16" sqref="J16"/>
    </sheetView>
  </sheetViews>
  <sheetFormatPr baseColWidth="10" defaultColWidth="8.83203125" defaultRowHeight="15" x14ac:dyDescent="0.2"/>
  <cols>
    <col min="1" max="1" width="4.6640625" style="30" customWidth="1"/>
    <col min="2" max="2" width="4.6640625" customWidth="1"/>
    <col min="3" max="3" width="11" customWidth="1"/>
    <col min="4" max="4" width="14.33203125" customWidth="1"/>
    <col min="5" max="5" width="14.6640625" customWidth="1"/>
    <col min="6" max="6" width="11.1640625" customWidth="1"/>
    <col min="7" max="7" width="14.6640625" customWidth="1"/>
    <col min="8" max="8" width="17.5" customWidth="1"/>
    <col min="9" max="9" width="17.83203125" customWidth="1"/>
    <col min="10" max="10" width="14.6640625" customWidth="1"/>
    <col min="11" max="11" width="10.33203125" customWidth="1"/>
    <col min="12" max="45" width="9.1640625" customWidth="1"/>
  </cols>
  <sheetData>
    <row r="1" spans="1:9" x14ac:dyDescent="0.2">
      <c r="B1" s="32"/>
      <c r="C1" s="33" t="s">
        <v>39</v>
      </c>
      <c r="D1" s="34"/>
      <c r="E1" s="34"/>
    </row>
    <row r="3" spans="1:9" ht="19" x14ac:dyDescent="0.25">
      <c r="A3" s="119" t="s">
        <v>33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2">
      <c r="C4" s="1"/>
      <c r="D4" s="1"/>
      <c r="E4" s="1"/>
      <c r="F4" s="1"/>
    </row>
    <row r="5" spans="1:9" ht="16" x14ac:dyDescent="0.2">
      <c r="A5" s="30">
        <v>1</v>
      </c>
      <c r="C5" s="28" t="s">
        <v>28</v>
      </c>
      <c r="D5" s="9"/>
      <c r="E5" s="1"/>
      <c r="F5" s="26" t="s">
        <v>34</v>
      </c>
      <c r="G5" s="22"/>
    </row>
    <row r="6" spans="1:9" x14ac:dyDescent="0.2">
      <c r="C6" s="11"/>
      <c r="D6" s="12"/>
      <c r="E6" s="1"/>
      <c r="F6" s="23"/>
      <c r="G6" s="24"/>
      <c r="H6" t="s">
        <v>36</v>
      </c>
    </row>
    <row r="7" spans="1:9" x14ac:dyDescent="0.2">
      <c r="C7" s="13"/>
      <c r="D7" s="14"/>
      <c r="E7" s="1"/>
      <c r="F7" s="24"/>
      <c r="G7" s="24"/>
    </row>
    <row r="8" spans="1:9" x14ac:dyDescent="0.2">
      <c r="C8" s="1"/>
      <c r="D8" s="1"/>
      <c r="E8" s="1"/>
    </row>
    <row r="9" spans="1:9" ht="16" x14ac:dyDescent="0.2">
      <c r="A9" s="30">
        <v>2</v>
      </c>
      <c r="C9" s="28" t="s">
        <v>27</v>
      </c>
      <c r="D9" s="9"/>
      <c r="E9" s="1"/>
      <c r="F9" s="1"/>
    </row>
    <row r="10" spans="1:9" ht="16" x14ac:dyDescent="0.2">
      <c r="C10" s="11"/>
      <c r="D10" s="15"/>
      <c r="E10" s="1"/>
      <c r="F10" s="26" t="s">
        <v>35</v>
      </c>
      <c r="G10" s="27"/>
    </row>
    <row r="11" spans="1:9" x14ac:dyDescent="0.2">
      <c r="C11" s="13"/>
      <c r="D11" s="16"/>
      <c r="E11" s="1"/>
      <c r="F11" s="25"/>
      <c r="G11" s="25"/>
      <c r="H11" t="s">
        <v>36</v>
      </c>
    </row>
    <row r="12" spans="1:9" x14ac:dyDescent="0.2">
      <c r="C12" s="1"/>
      <c r="D12" s="1"/>
      <c r="E12" s="1"/>
      <c r="F12" s="25"/>
      <c r="G12" s="25"/>
    </row>
    <row r="13" spans="1:9" ht="16" x14ac:dyDescent="0.2">
      <c r="A13" s="30">
        <v>3</v>
      </c>
      <c r="C13" s="28" t="s">
        <v>22</v>
      </c>
      <c r="D13" s="9"/>
      <c r="E13" s="1"/>
    </row>
    <row r="14" spans="1:9" x14ac:dyDescent="0.2">
      <c r="C14" s="11"/>
      <c r="D14" s="12"/>
      <c r="E14" s="1"/>
    </row>
    <row r="15" spans="1:9" x14ac:dyDescent="0.2">
      <c r="C15" s="13"/>
      <c r="D15" s="14"/>
      <c r="E15" s="1"/>
    </row>
    <row r="16" spans="1:9" x14ac:dyDescent="0.2">
      <c r="C16" s="1"/>
      <c r="D16" s="1"/>
      <c r="E16" s="1"/>
    </row>
    <row r="17" spans="1:6" ht="16" x14ac:dyDescent="0.2">
      <c r="A17" s="30">
        <v>4</v>
      </c>
      <c r="C17" s="28" t="s">
        <v>26</v>
      </c>
      <c r="D17" s="9"/>
      <c r="E17" s="1"/>
    </row>
    <row r="18" spans="1:6" x14ac:dyDescent="0.2">
      <c r="C18" s="11"/>
      <c r="D18" s="17"/>
      <c r="E18" s="1"/>
    </row>
    <row r="19" spans="1:6" x14ac:dyDescent="0.2">
      <c r="C19" s="21"/>
      <c r="D19" s="18"/>
      <c r="E19" s="1"/>
    </row>
    <row r="20" spans="1:6" x14ac:dyDescent="0.2">
      <c r="C20" s="1"/>
      <c r="D20" s="1"/>
      <c r="E20" s="1"/>
      <c r="F20" s="1"/>
    </row>
    <row r="21" spans="1:6" ht="16" x14ac:dyDescent="0.2">
      <c r="A21" s="30">
        <v>5</v>
      </c>
      <c r="C21" s="28" t="s">
        <v>21</v>
      </c>
      <c r="D21" s="9"/>
    </row>
    <row r="22" spans="1:6" x14ac:dyDescent="0.2">
      <c r="C22" s="11"/>
      <c r="D22" s="15"/>
    </row>
    <row r="23" spans="1:6" x14ac:dyDescent="0.2">
      <c r="C23" s="21"/>
      <c r="D23" s="16"/>
    </row>
    <row r="24" spans="1:6" x14ac:dyDescent="0.2">
      <c r="C24" s="1"/>
      <c r="D24" s="1"/>
      <c r="E24" s="1"/>
    </row>
    <row r="25" spans="1:6" ht="16" x14ac:dyDescent="0.2">
      <c r="A25" s="30">
        <v>6</v>
      </c>
      <c r="C25" s="28" t="s">
        <v>23</v>
      </c>
      <c r="D25" s="9"/>
      <c r="E25" s="10"/>
    </row>
    <row r="26" spans="1:6" x14ac:dyDescent="0.2">
      <c r="C26" s="11"/>
      <c r="D26" s="12"/>
      <c r="E26" s="1"/>
    </row>
    <row r="27" spans="1:6" x14ac:dyDescent="0.2">
      <c r="C27" s="13"/>
      <c r="D27" s="14"/>
      <c r="E27" s="1"/>
    </row>
    <row r="28" spans="1:6" x14ac:dyDescent="0.2">
      <c r="C28" s="1"/>
      <c r="D28" s="1"/>
      <c r="E28" s="1"/>
    </row>
    <row r="29" spans="1:6" ht="16" x14ac:dyDescent="0.2">
      <c r="A29" s="30">
        <v>7</v>
      </c>
      <c r="C29" s="29" t="s">
        <v>37</v>
      </c>
      <c r="D29" s="10"/>
      <c r="E29" s="1"/>
    </row>
    <row r="30" spans="1:6" x14ac:dyDescent="0.2">
      <c r="C30" s="11"/>
      <c r="D30" s="19"/>
      <c r="E30" s="1"/>
    </row>
    <row r="31" spans="1:6" x14ac:dyDescent="0.2">
      <c r="C31" s="13"/>
      <c r="D31" s="20"/>
      <c r="E31" s="1"/>
    </row>
    <row r="32" spans="1:6" x14ac:dyDescent="0.2">
      <c r="C32" s="1"/>
      <c r="D32" s="1"/>
      <c r="E32" s="1"/>
      <c r="F32" s="1"/>
    </row>
    <row r="33" spans="1:7" ht="16" x14ac:dyDescent="0.2">
      <c r="A33" s="30">
        <v>8</v>
      </c>
      <c r="C33" s="28" t="s">
        <v>20</v>
      </c>
      <c r="D33" s="9"/>
      <c r="E33" s="1"/>
      <c r="F33" s="1"/>
    </row>
    <row r="34" spans="1:7" x14ac:dyDescent="0.2">
      <c r="C34" s="11"/>
      <c r="D34" s="15"/>
      <c r="E34" s="1"/>
      <c r="F34" s="1"/>
    </row>
    <row r="35" spans="1:7" x14ac:dyDescent="0.2">
      <c r="C35" s="13"/>
      <c r="D35" s="16"/>
      <c r="E35" s="1"/>
      <c r="F35" s="1"/>
    </row>
    <row r="36" spans="1:7" x14ac:dyDescent="0.2">
      <c r="C36" s="1"/>
      <c r="D36" s="1"/>
      <c r="E36" s="1"/>
      <c r="F36" s="1"/>
    </row>
    <row r="37" spans="1:7" ht="16" x14ac:dyDescent="0.2">
      <c r="A37" s="30">
        <v>9</v>
      </c>
      <c r="C37" s="28" t="s">
        <v>18</v>
      </c>
      <c r="D37" s="9"/>
      <c r="F37" s="1"/>
    </row>
    <row r="38" spans="1:7" x14ac:dyDescent="0.2">
      <c r="C38" s="11"/>
      <c r="D38" s="15"/>
      <c r="F38" s="1"/>
    </row>
    <row r="39" spans="1:7" x14ac:dyDescent="0.2">
      <c r="C39" s="21"/>
      <c r="D39" s="16"/>
      <c r="F39" s="1"/>
    </row>
    <row r="40" spans="1:7" x14ac:dyDescent="0.2">
      <c r="C40" s="1"/>
      <c r="D40" s="1"/>
      <c r="E40" s="1"/>
      <c r="F40" s="1"/>
    </row>
    <row r="41" spans="1:7" ht="16" x14ac:dyDescent="0.2">
      <c r="A41" s="30">
        <v>10</v>
      </c>
      <c r="C41" s="28" t="s">
        <v>25</v>
      </c>
      <c r="D41" s="9"/>
      <c r="E41" s="1"/>
      <c r="F41" s="1"/>
    </row>
    <row r="42" spans="1:7" x14ac:dyDescent="0.2">
      <c r="C42" s="11"/>
      <c r="D42" s="15"/>
      <c r="E42" s="1"/>
      <c r="F42" s="1"/>
      <c r="G42" t="s">
        <v>32</v>
      </c>
    </row>
    <row r="43" spans="1:7" x14ac:dyDescent="0.2">
      <c r="C43" s="13"/>
      <c r="D43" s="16"/>
      <c r="E43" s="1"/>
      <c r="F43" s="1"/>
    </row>
    <row r="44" spans="1:7" x14ac:dyDescent="0.2">
      <c r="C44" s="1"/>
      <c r="D44" s="1"/>
      <c r="E44" s="1"/>
      <c r="F44" s="1"/>
    </row>
  </sheetData>
  <mergeCells count="1">
    <mergeCell ref="A3:I3"/>
  </mergeCells>
  <pageMargins left="0.7" right="0.7" top="0.75" bottom="0.75" header="0.3" footer="0.3"/>
  <pageSetup scale="8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EC21"/>
  <sheetViews>
    <sheetView tabSelected="1" zoomScaleNormal="100" zoomScaleSheetLayoutView="90" workbookViewId="0">
      <selection activeCell="E29" sqref="E29"/>
    </sheetView>
  </sheetViews>
  <sheetFormatPr baseColWidth="10" defaultColWidth="8.83203125" defaultRowHeight="15" x14ac:dyDescent="0.2"/>
  <cols>
    <col min="1" max="1" width="16.83203125" customWidth="1"/>
    <col min="2" max="3" width="14.33203125" bestFit="1" customWidth="1"/>
    <col min="4" max="4" width="10.5" bestFit="1" customWidth="1"/>
    <col min="5" max="5" width="12.6640625" bestFit="1" customWidth="1"/>
    <col min="6" max="6" width="18.33203125" bestFit="1" customWidth="1"/>
    <col min="7" max="7" width="14.33203125" bestFit="1" customWidth="1"/>
    <col min="8" max="8" width="11" customWidth="1"/>
    <col min="10" max="10" width="18.33203125" bestFit="1" customWidth="1"/>
    <col min="11" max="11" width="14.33203125" bestFit="1" customWidth="1"/>
    <col min="12" max="12" width="10.5" bestFit="1" customWidth="1"/>
  </cols>
  <sheetData>
    <row r="1" spans="1:133" ht="21" x14ac:dyDescent="0.25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3" ht="19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3" ht="19" x14ac:dyDescent="0.25">
      <c r="A3" s="36"/>
      <c r="B3" s="113" t="s">
        <v>50</v>
      </c>
      <c r="C3" s="113"/>
      <c r="D3" s="113"/>
      <c r="E3" s="36"/>
      <c r="F3" s="113" t="s">
        <v>15</v>
      </c>
      <c r="G3" s="113"/>
      <c r="H3" s="113"/>
      <c r="I3" s="36"/>
      <c r="J3" s="113" t="s">
        <v>16</v>
      </c>
      <c r="K3" s="113"/>
      <c r="L3" s="113"/>
    </row>
    <row r="4" spans="1:133" ht="19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38" t="s">
        <v>30</v>
      </c>
    </row>
    <row r="5" spans="1:133" ht="19" x14ac:dyDescent="0.25">
      <c r="A5" s="40"/>
      <c r="B5" s="41"/>
      <c r="C5" s="41"/>
      <c r="D5" s="41"/>
      <c r="E5" s="39"/>
      <c r="F5" s="41"/>
      <c r="G5" s="41"/>
      <c r="H5" s="41"/>
      <c r="I5" s="39"/>
      <c r="J5" s="41"/>
      <c r="K5" s="41"/>
      <c r="L5" s="41"/>
    </row>
    <row r="6" spans="1:133" ht="19" x14ac:dyDescent="0.25">
      <c r="A6" s="42" t="s">
        <v>3</v>
      </c>
      <c r="B6" s="51">
        <f t="shared" ref="B6:C10" si="0">SUM(F6,J6)</f>
        <v>6687107</v>
      </c>
      <c r="C6" s="44">
        <f>SUM(G6,K6)</f>
        <v>6444489</v>
      </c>
      <c r="D6" s="45">
        <f>B6/C6-1</f>
        <v>3.764736040359451E-2</v>
      </c>
      <c r="E6" s="46"/>
      <c r="F6" s="90">
        <v>4616186</v>
      </c>
      <c r="G6" s="44">
        <v>4449400</v>
      </c>
      <c r="H6" s="45">
        <f>F6/G6-1</f>
        <v>3.7485054164606568E-2</v>
      </c>
      <c r="I6" s="39"/>
      <c r="J6" s="90">
        <v>2070921</v>
      </c>
      <c r="K6" s="44">
        <v>1995089</v>
      </c>
      <c r="L6" s="45">
        <f>J6/K6-1</f>
        <v>3.8009331914516054E-2</v>
      </c>
    </row>
    <row r="7" spans="1:133" ht="19" x14ac:dyDescent="0.25">
      <c r="A7" s="40" t="s">
        <v>4</v>
      </c>
      <c r="B7" s="47">
        <f t="shared" si="0"/>
        <v>6043279</v>
      </c>
      <c r="C7" s="47">
        <f t="shared" si="0"/>
        <v>5604244</v>
      </c>
      <c r="D7" s="48">
        <f>B7/C7-1</f>
        <v>7.8339736813743288E-2</v>
      </c>
      <c r="E7" s="46"/>
      <c r="F7" s="101">
        <v>4282782</v>
      </c>
      <c r="G7" s="47">
        <v>3999177</v>
      </c>
      <c r="H7" s="48">
        <f>F7/G7-1</f>
        <v>7.0915840934272278E-2</v>
      </c>
      <c r="I7" s="46"/>
      <c r="J7" s="101">
        <v>1760497</v>
      </c>
      <c r="K7" s="47">
        <v>1605067</v>
      </c>
      <c r="L7" s="48">
        <f>J7/K7-1</f>
        <v>9.683707907520378E-2</v>
      </c>
    </row>
    <row r="8" spans="1:133" ht="19" x14ac:dyDescent="0.25">
      <c r="A8" s="42" t="s">
        <v>5</v>
      </c>
      <c r="B8" s="44">
        <f t="shared" si="0"/>
        <v>7230087</v>
      </c>
      <c r="C8" s="44">
        <f t="shared" si="0"/>
        <v>6779400</v>
      </c>
      <c r="D8" s="45">
        <f>B8/C8-1</f>
        <v>6.6478891937339579E-2</v>
      </c>
      <c r="E8" s="46"/>
      <c r="F8" s="90">
        <v>5134354</v>
      </c>
      <c r="G8" s="64">
        <v>4907598</v>
      </c>
      <c r="H8" s="45">
        <f>F8/G8-1</f>
        <v>4.6205088517845105E-2</v>
      </c>
      <c r="I8" s="46"/>
      <c r="J8" s="90">
        <v>2095733</v>
      </c>
      <c r="K8" s="64">
        <v>1871802</v>
      </c>
      <c r="L8" s="45">
        <f>J8/K8-1</f>
        <v>0.11963391427084713</v>
      </c>
    </row>
    <row r="9" spans="1:133" ht="19" x14ac:dyDescent="0.25">
      <c r="A9" s="40" t="s">
        <v>6</v>
      </c>
      <c r="B9" s="47">
        <f t="shared" si="0"/>
        <v>7160368</v>
      </c>
      <c r="C9" s="47">
        <f t="shared" si="0"/>
        <v>6874228</v>
      </c>
      <c r="D9" s="48">
        <f>B9/C9-1</f>
        <v>4.1625037749693394E-2</v>
      </c>
      <c r="E9" s="46"/>
      <c r="F9" s="101">
        <v>5073331</v>
      </c>
      <c r="G9" s="47">
        <v>4870126</v>
      </c>
      <c r="H9" s="48">
        <f>F9/G9-1</f>
        <v>4.1724793157302376E-2</v>
      </c>
      <c r="I9" s="46"/>
      <c r="J9" s="101">
        <v>2087037</v>
      </c>
      <c r="K9" s="47">
        <v>2004102</v>
      </c>
      <c r="L9" s="48">
        <f>J9/K9-1</f>
        <v>4.1382624237688459E-2</v>
      </c>
    </row>
    <row r="10" spans="1:133" ht="19" x14ac:dyDescent="0.25">
      <c r="A10" s="42" t="s">
        <v>7</v>
      </c>
      <c r="B10" s="44">
        <f t="shared" si="0"/>
        <v>7544734</v>
      </c>
      <c r="C10" s="44">
        <f t="shared" si="0"/>
        <v>7163724</v>
      </c>
      <c r="D10" s="45">
        <f>B10/C10-1</f>
        <v>5.3186024475538218E-2</v>
      </c>
      <c r="E10" s="46"/>
      <c r="F10" s="90">
        <v>5351468</v>
      </c>
      <c r="G10" s="64">
        <v>5085317</v>
      </c>
      <c r="H10" s="45">
        <f>F10/G10-1</f>
        <v>5.2337150270081567E-2</v>
      </c>
      <c r="I10" s="46"/>
      <c r="J10" s="90">
        <v>2193266</v>
      </c>
      <c r="K10" s="64">
        <v>2078407</v>
      </c>
      <c r="L10" s="45">
        <f>J10/K10-1</f>
        <v>5.5262997093447064E-2</v>
      </c>
    </row>
    <row r="11" spans="1:133" ht="19" x14ac:dyDescent="0.25">
      <c r="A11" s="40" t="s">
        <v>8</v>
      </c>
      <c r="B11" s="47">
        <f t="shared" ref="B11:B16" si="1">SUM(F11,J11)</f>
        <v>8012693</v>
      </c>
      <c r="C11" s="47">
        <f t="shared" ref="C11:C17" si="2">SUM(G11,K11)</f>
        <v>7726854</v>
      </c>
      <c r="D11" s="48">
        <f t="shared" ref="D11:D17" si="3">B11/C11-1</f>
        <v>3.6992933993576171E-2</v>
      </c>
      <c r="E11" s="46"/>
      <c r="F11" s="101">
        <v>5615201</v>
      </c>
      <c r="G11" s="71">
        <v>5456430</v>
      </c>
      <c r="H11" s="48">
        <f t="shared" ref="H11:H17" si="4">F11/G11-1</f>
        <v>2.9097963320339426E-2</v>
      </c>
      <c r="I11" s="46"/>
      <c r="J11" s="101">
        <v>2397492</v>
      </c>
      <c r="K11" s="47">
        <v>2270424</v>
      </c>
      <c r="L11" s="48">
        <f t="shared" ref="L11:L17" si="5">J11/K11-1</f>
        <v>5.5966638830456272E-2</v>
      </c>
    </row>
    <row r="12" spans="1:133" ht="19" x14ac:dyDescent="0.25">
      <c r="A12" s="50" t="s">
        <v>9</v>
      </c>
      <c r="B12" s="44">
        <f>SUM(F12,J12)</f>
        <v>8430430</v>
      </c>
      <c r="C12" s="44">
        <f t="shared" si="2"/>
        <v>8175815</v>
      </c>
      <c r="D12" s="45">
        <f>B12/C12-1</f>
        <v>3.1142461026821167E-2</v>
      </c>
      <c r="E12" s="72"/>
      <c r="F12" s="90">
        <v>5847496</v>
      </c>
      <c r="G12" s="64">
        <v>5662477</v>
      </c>
      <c r="H12" s="48">
        <f t="shared" si="4"/>
        <v>3.2674569803992082E-2</v>
      </c>
      <c r="I12" s="46"/>
      <c r="J12" s="90">
        <v>2582934</v>
      </c>
      <c r="K12" s="64">
        <v>2513338</v>
      </c>
      <c r="L12" s="45">
        <f>J12/K12-1</f>
        <v>2.7690664765343875E-2</v>
      </c>
    </row>
    <row r="13" spans="1:133" ht="19" x14ac:dyDescent="0.25">
      <c r="A13" s="56" t="s">
        <v>10</v>
      </c>
      <c r="B13" s="47">
        <f>SUM(F13,J13)</f>
        <v>8137410</v>
      </c>
      <c r="C13" s="47">
        <f t="shared" si="2"/>
        <v>7930124</v>
      </c>
      <c r="D13" s="48">
        <f>B13/C13-1</f>
        <v>2.6139061633840832E-2</v>
      </c>
      <c r="E13" s="72"/>
      <c r="F13" s="101">
        <v>5647063</v>
      </c>
      <c r="G13" s="47">
        <v>5509693</v>
      </c>
      <c r="H13" s="48">
        <f>F13/G13-1</f>
        <v>2.493242363957493E-2</v>
      </c>
      <c r="I13" s="46"/>
      <c r="J13" s="101">
        <v>2490347</v>
      </c>
      <c r="K13" s="47">
        <v>2420431</v>
      </c>
      <c r="L13" s="48">
        <f>J13/K13-1</f>
        <v>2.8885764560113492E-2</v>
      </c>
    </row>
    <row r="14" spans="1:133" s="77" customFormat="1" ht="19" x14ac:dyDescent="0.25">
      <c r="A14" s="58" t="s">
        <v>11</v>
      </c>
      <c r="B14" s="44">
        <f>SUM(F14,J14)</f>
        <v>6882393</v>
      </c>
      <c r="C14" s="44">
        <f t="shared" si="2"/>
        <v>6785089</v>
      </c>
      <c r="D14" s="45">
        <f>B14/C14-1</f>
        <v>1.4340858314459748E-2</v>
      </c>
      <c r="E14" s="79"/>
      <c r="F14" s="90">
        <v>4774099</v>
      </c>
      <c r="G14" s="78">
        <v>4739872</v>
      </c>
      <c r="H14" s="45">
        <f>F14/G14-1</f>
        <v>7.2210810756070387E-3</v>
      </c>
      <c r="I14" s="75"/>
      <c r="J14" s="90">
        <v>2108294</v>
      </c>
      <c r="K14" s="78">
        <v>2045217</v>
      </c>
      <c r="L14" s="45">
        <f>J14/K14-1</f>
        <v>3.0841226138839994E-2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s="82" customFormat="1" ht="19" x14ac:dyDescent="0.25">
      <c r="A15" s="40" t="s">
        <v>12</v>
      </c>
      <c r="B15" s="47">
        <f>SUM(F15,J15)</f>
        <v>7257240</v>
      </c>
      <c r="C15" s="47">
        <f t="shared" si="2"/>
        <v>7186554</v>
      </c>
      <c r="D15" s="48">
        <f>B15/C15-1</f>
        <v>9.8358684843946609E-3</v>
      </c>
      <c r="E15" s="79"/>
      <c r="F15" s="101">
        <v>5132641</v>
      </c>
      <c r="G15" s="47">
        <v>5160288</v>
      </c>
      <c r="H15" s="48">
        <f>F15/G15-1</f>
        <v>-5.35764670499006E-3</v>
      </c>
      <c r="I15" s="75"/>
      <c r="J15" s="101">
        <v>2124599</v>
      </c>
      <c r="K15" s="47">
        <v>2026266</v>
      </c>
      <c r="L15" s="48">
        <f>J15/K15-1</f>
        <v>4.852916645692118E-2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ht="19" x14ac:dyDescent="0.25">
      <c r="A16" s="50" t="s">
        <v>13</v>
      </c>
      <c r="B16" s="44">
        <f t="shared" si="1"/>
        <v>6943318</v>
      </c>
      <c r="C16" s="44">
        <f t="shared" si="2"/>
        <v>6785973</v>
      </c>
      <c r="D16" s="45">
        <f>B16/C16-1</f>
        <v>2.318680018326047E-2</v>
      </c>
      <c r="E16" s="72"/>
      <c r="F16" s="90">
        <v>4983492</v>
      </c>
      <c r="G16" s="64">
        <v>4891079</v>
      </c>
      <c r="H16" s="45">
        <f>F16/G16-1</f>
        <v>1.8894194920997975E-2</v>
      </c>
      <c r="I16" s="46"/>
      <c r="J16" s="90">
        <v>1959826</v>
      </c>
      <c r="K16" s="64">
        <v>1894894</v>
      </c>
      <c r="L16" s="45">
        <f>J16/K16-1</f>
        <v>3.4266824423951903E-2</v>
      </c>
    </row>
    <row r="17" spans="1:12" ht="19" x14ac:dyDescent="0.25">
      <c r="A17" s="40" t="s">
        <v>14</v>
      </c>
      <c r="B17" s="47">
        <f>SUM(F17,J17)</f>
        <v>7205195</v>
      </c>
      <c r="C17" s="47">
        <f t="shared" si="2"/>
        <v>7097933</v>
      </c>
      <c r="D17" s="48">
        <f t="shared" si="3"/>
        <v>1.511172337073341E-2</v>
      </c>
      <c r="E17" s="72"/>
      <c r="F17" s="101">
        <v>5119482</v>
      </c>
      <c r="G17" s="47">
        <v>4997001</v>
      </c>
      <c r="H17" s="48">
        <f t="shared" si="4"/>
        <v>2.4510901638802984E-2</v>
      </c>
      <c r="I17" s="46"/>
      <c r="J17" s="101">
        <v>2085713</v>
      </c>
      <c r="K17" s="47">
        <v>2100932</v>
      </c>
      <c r="L17" s="48">
        <f t="shared" si="5"/>
        <v>-7.2439279329363782E-3</v>
      </c>
    </row>
    <row r="18" spans="1:12" ht="19" x14ac:dyDescent="0.25">
      <c r="A18" s="50" t="s">
        <v>38</v>
      </c>
      <c r="B18" s="44">
        <f>SUM(B6:B17)</f>
        <v>87534254</v>
      </c>
      <c r="C18" s="63">
        <f>SUM(C6:C17)</f>
        <v>84554427</v>
      </c>
      <c r="D18" s="45">
        <f>B18/C18-1</f>
        <v>3.5241525556077624E-2</v>
      </c>
      <c r="E18" s="63"/>
      <c r="F18" s="44">
        <f>SUM(F6:F17)</f>
        <v>61577595</v>
      </c>
      <c r="G18" s="63">
        <f>SUM(G6:G17)</f>
        <v>59728458</v>
      </c>
      <c r="H18" s="45">
        <f>F18/G18-1</f>
        <v>3.0959061424287837E-2</v>
      </c>
      <c r="I18" s="35"/>
      <c r="J18" s="44">
        <f>SUM(J6:J17)</f>
        <v>25956659</v>
      </c>
      <c r="K18" s="63">
        <f>SUM(K6:K17)</f>
        <v>24825969</v>
      </c>
      <c r="L18" s="45">
        <f>J18/K18-1</f>
        <v>4.5544647220013834E-2</v>
      </c>
    </row>
    <row r="20" spans="1:12" ht="19" x14ac:dyDescent="0.25">
      <c r="A20" s="52" t="s">
        <v>41</v>
      </c>
    </row>
    <row r="21" spans="1:12" x14ac:dyDescent="0.2">
      <c r="A21" s="2" t="s">
        <v>53</v>
      </c>
    </row>
  </sheetData>
  <mergeCells count="4">
    <mergeCell ref="B3:D3"/>
    <mergeCell ref="F3:H3"/>
    <mergeCell ref="J3:L3"/>
    <mergeCell ref="A1:L1"/>
  </mergeCells>
  <phoneticPr fontId="26" type="noConversion"/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Q21"/>
  <sheetViews>
    <sheetView zoomScaleNormal="100" zoomScaleSheetLayoutView="90" workbookViewId="0">
      <selection activeCell="G19" sqref="G19"/>
    </sheetView>
  </sheetViews>
  <sheetFormatPr baseColWidth="10" defaultColWidth="9.1640625" defaultRowHeight="19" x14ac:dyDescent="0.25"/>
  <cols>
    <col min="1" max="1" width="14.83203125" style="35" customWidth="1"/>
    <col min="2" max="3" width="13" style="35" bestFit="1" customWidth="1"/>
    <col min="4" max="4" width="10.5" style="35" bestFit="1" customWidth="1"/>
    <col min="5" max="5" width="9.1640625" style="35"/>
    <col min="6" max="7" width="13" style="35" bestFit="1" customWidth="1"/>
    <col min="8" max="8" width="10.83203125" style="35" customWidth="1"/>
    <col min="9" max="9" width="9.1640625" style="35"/>
    <col min="10" max="10" width="15.6640625" style="35" bestFit="1" customWidth="1"/>
    <col min="11" max="11" width="12.6640625" style="35" bestFit="1" customWidth="1"/>
    <col min="12" max="12" width="10" style="35" bestFit="1" customWidth="1"/>
    <col min="13" max="17" width="9.1640625" style="35" customWidth="1"/>
    <col min="18" max="16384" width="9.1640625" style="35"/>
  </cols>
  <sheetData>
    <row r="1" spans="1:17" s="67" customFormat="1" x14ac:dyDescent="0.25">
      <c r="A1" s="115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4"/>
      <c r="N1" s="4"/>
      <c r="O1" s="4"/>
      <c r="P1" s="4"/>
      <c r="Q1" s="4"/>
    </row>
    <row r="2" spans="1:17" s="67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6"/>
      <c r="B3" s="113" t="s">
        <v>50</v>
      </c>
      <c r="C3" s="113"/>
      <c r="D3" s="113"/>
      <c r="E3" s="36"/>
      <c r="F3" s="113" t="s">
        <v>15</v>
      </c>
      <c r="G3" s="113"/>
      <c r="H3" s="113"/>
      <c r="I3" s="36"/>
      <c r="J3" s="113" t="s">
        <v>16</v>
      </c>
      <c r="K3" s="113"/>
      <c r="L3" s="113"/>
    </row>
    <row r="4" spans="1:17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6"/>
      <c r="J4" s="38">
        <v>2018</v>
      </c>
      <c r="K4" s="38">
        <v>2017</v>
      </c>
      <c r="L4" s="38" t="s">
        <v>30</v>
      </c>
    </row>
    <row r="5" spans="1:17" x14ac:dyDescent="0.25">
      <c r="A5" s="40"/>
      <c r="B5" s="41"/>
      <c r="C5" s="41"/>
      <c r="D5" s="41"/>
      <c r="E5" s="39"/>
      <c r="F5" s="41"/>
      <c r="G5" s="41"/>
      <c r="H5" s="41"/>
      <c r="I5" s="39"/>
      <c r="J5" s="97"/>
      <c r="K5" s="97"/>
      <c r="L5" s="97"/>
    </row>
    <row r="6" spans="1:17" x14ac:dyDescent="0.25">
      <c r="A6" s="42" t="s">
        <v>3</v>
      </c>
      <c r="B6" s="44">
        <f>SUM(F6,J6)</f>
        <v>370230</v>
      </c>
      <c r="C6" s="44">
        <f>SUM(G6,J6)</f>
        <v>327191</v>
      </c>
      <c r="D6" s="45">
        <f t="shared" ref="D6:D16" si="0">B6/C6-1</f>
        <v>0.131540904242476</v>
      </c>
      <c r="E6" s="46"/>
      <c r="F6" s="54">
        <v>370230</v>
      </c>
      <c r="G6" s="44">
        <v>327191</v>
      </c>
      <c r="H6" s="45">
        <f>F6/G6-1</f>
        <v>0.131540904242476</v>
      </c>
      <c r="I6" s="39"/>
      <c r="J6" s="98"/>
      <c r="K6" s="98">
        <v>0</v>
      </c>
      <c r="L6" s="97"/>
    </row>
    <row r="7" spans="1:17" x14ac:dyDescent="0.25">
      <c r="A7" s="40" t="s">
        <v>4</v>
      </c>
      <c r="B7" s="47">
        <f>SUM(F7,J7)</f>
        <v>364245</v>
      </c>
      <c r="C7" s="47">
        <v>302575</v>
      </c>
      <c r="D7" s="48">
        <f t="shared" si="0"/>
        <v>0.20381723539618268</v>
      </c>
      <c r="E7" s="46"/>
      <c r="F7" s="53">
        <v>364245</v>
      </c>
      <c r="G7" s="47">
        <v>302575</v>
      </c>
      <c r="H7" s="48">
        <f>F7/G7-1</f>
        <v>0.20381723539618268</v>
      </c>
      <c r="I7" s="46"/>
      <c r="J7" s="98">
        <v>0</v>
      </c>
      <c r="K7" s="98">
        <v>0</v>
      </c>
      <c r="L7" s="97"/>
    </row>
    <row r="8" spans="1:17" x14ac:dyDescent="0.25">
      <c r="A8" s="50" t="s">
        <v>5</v>
      </c>
      <c r="B8" s="44">
        <f t="shared" ref="B8:B16" si="1">SUM(F8,J8)</f>
        <v>430470</v>
      </c>
      <c r="C8" s="44">
        <f>SUM(G8,J8)</f>
        <v>383252</v>
      </c>
      <c r="D8" s="45">
        <f t="shared" si="0"/>
        <v>0.12320353187980748</v>
      </c>
      <c r="E8" s="46"/>
      <c r="F8" s="54">
        <v>430470</v>
      </c>
      <c r="G8" s="44">
        <v>383252</v>
      </c>
      <c r="H8" s="45">
        <f>F8/G8-1</f>
        <v>0.12320353187980748</v>
      </c>
      <c r="I8" s="46"/>
      <c r="J8" s="98">
        <v>0</v>
      </c>
      <c r="K8" s="98">
        <v>0</v>
      </c>
      <c r="L8" s="97"/>
    </row>
    <row r="9" spans="1:17" x14ac:dyDescent="0.25">
      <c r="A9" s="40" t="s">
        <v>6</v>
      </c>
      <c r="B9" s="47">
        <f>SUM(F9,J9)</f>
        <v>439597</v>
      </c>
      <c r="C9" s="47">
        <f>SUM(G9,J9)</f>
        <v>392088</v>
      </c>
      <c r="D9" s="48">
        <f t="shared" si="0"/>
        <v>0.12116922731631674</v>
      </c>
      <c r="E9" s="46"/>
      <c r="F9" s="53">
        <v>439597</v>
      </c>
      <c r="G9" s="47">
        <v>392088</v>
      </c>
      <c r="H9" s="48">
        <f>F9/G9-1</f>
        <v>0.12116922731631674</v>
      </c>
      <c r="I9" s="46"/>
      <c r="J9" s="98">
        <v>0</v>
      </c>
      <c r="K9" s="98">
        <v>0</v>
      </c>
      <c r="L9" s="97"/>
    </row>
    <row r="10" spans="1:17" x14ac:dyDescent="0.25">
      <c r="A10" s="42" t="s">
        <v>7</v>
      </c>
      <c r="B10" s="44">
        <f>SUM(F10,J10)</f>
        <v>451343</v>
      </c>
      <c r="C10" s="44">
        <v>403522</v>
      </c>
      <c r="D10" s="45">
        <f t="shared" si="0"/>
        <v>0.11850902800838625</v>
      </c>
      <c r="E10" s="46"/>
      <c r="F10" s="44">
        <v>451343</v>
      </c>
      <c r="G10" s="44">
        <v>403522</v>
      </c>
      <c r="H10" s="45">
        <f>F10/G10-1</f>
        <v>0.11850902800838625</v>
      </c>
      <c r="I10" s="46"/>
      <c r="J10" s="99">
        <v>0</v>
      </c>
      <c r="K10" s="99">
        <v>0</v>
      </c>
      <c r="L10" s="97"/>
    </row>
    <row r="11" spans="1:17" x14ac:dyDescent="0.25">
      <c r="A11" s="40" t="s">
        <v>8</v>
      </c>
      <c r="B11" s="47">
        <f t="shared" si="1"/>
        <v>450025</v>
      </c>
      <c r="C11" s="47">
        <f t="shared" ref="C11:C17" si="2">SUM(G11,J11)</f>
        <v>408477</v>
      </c>
      <c r="D11" s="48">
        <f t="shared" si="0"/>
        <v>0.10171441721320917</v>
      </c>
      <c r="E11" s="46"/>
      <c r="F11" s="47">
        <v>450025</v>
      </c>
      <c r="G11" s="47">
        <v>408477</v>
      </c>
      <c r="H11" s="48">
        <f t="shared" ref="H11:H17" si="3">F11/G11-1</f>
        <v>0.10171441721320917</v>
      </c>
      <c r="I11" s="46"/>
      <c r="J11" s="98">
        <v>0</v>
      </c>
      <c r="K11" s="98">
        <v>0</v>
      </c>
      <c r="L11" s="97"/>
    </row>
    <row r="12" spans="1:17" x14ac:dyDescent="0.25">
      <c r="A12" s="42" t="s">
        <v>9</v>
      </c>
      <c r="B12" s="44">
        <f>SUM(F12,J12)</f>
        <v>455580</v>
      </c>
      <c r="C12" s="44">
        <f t="shared" si="2"/>
        <v>400225</v>
      </c>
      <c r="D12" s="45">
        <f t="shared" si="0"/>
        <v>0.13830970079330385</v>
      </c>
      <c r="E12" s="46"/>
      <c r="F12" s="54">
        <v>455580</v>
      </c>
      <c r="G12" s="44">
        <v>400225</v>
      </c>
      <c r="H12" s="45">
        <f>F12/G12-1</f>
        <v>0.13830970079330385</v>
      </c>
      <c r="I12" s="46"/>
      <c r="J12" s="98">
        <v>0</v>
      </c>
      <c r="K12" s="98">
        <v>0</v>
      </c>
      <c r="L12" s="97"/>
    </row>
    <row r="13" spans="1:17" x14ac:dyDescent="0.25">
      <c r="A13" s="40" t="s">
        <v>10</v>
      </c>
      <c r="B13" s="47">
        <f>SUM(F13,J13)</f>
        <v>463653</v>
      </c>
      <c r="C13" s="47">
        <f t="shared" si="2"/>
        <v>419768</v>
      </c>
      <c r="D13" s="48">
        <f t="shared" si="0"/>
        <v>0.10454584437117642</v>
      </c>
      <c r="E13" s="46"/>
      <c r="F13" s="53">
        <v>463653</v>
      </c>
      <c r="G13" s="47">
        <v>419768</v>
      </c>
      <c r="H13" s="48">
        <f>F13/G13-1</f>
        <v>0.10454584437117642</v>
      </c>
      <c r="I13" s="46"/>
      <c r="J13" s="98">
        <v>0</v>
      </c>
      <c r="K13" s="98">
        <v>0</v>
      </c>
      <c r="L13" s="97"/>
    </row>
    <row r="14" spans="1:17" x14ac:dyDescent="0.25">
      <c r="A14" s="42" t="s">
        <v>11</v>
      </c>
      <c r="B14" s="44">
        <f t="shared" si="1"/>
        <v>429349</v>
      </c>
      <c r="C14" s="44">
        <f t="shared" si="2"/>
        <v>394786</v>
      </c>
      <c r="D14" s="45">
        <f t="shared" si="0"/>
        <v>8.7548697268900133E-2</v>
      </c>
      <c r="E14" s="46"/>
      <c r="F14" s="54">
        <v>429349</v>
      </c>
      <c r="G14" s="44">
        <v>394786</v>
      </c>
      <c r="H14" s="45">
        <f>F14/G14-1</f>
        <v>8.7548697268900133E-2</v>
      </c>
      <c r="I14" s="46"/>
      <c r="J14" s="98">
        <v>0</v>
      </c>
      <c r="K14" s="98">
        <v>0</v>
      </c>
      <c r="L14" s="97"/>
    </row>
    <row r="15" spans="1:17" x14ac:dyDescent="0.25">
      <c r="A15" s="40" t="s">
        <v>12</v>
      </c>
      <c r="B15" s="47">
        <f>SUM(F15,J15)</f>
        <v>464607</v>
      </c>
      <c r="C15" s="47">
        <f t="shared" si="2"/>
        <v>435283</v>
      </c>
      <c r="D15" s="48">
        <f t="shared" si="0"/>
        <v>6.7367666552564653E-2</v>
      </c>
      <c r="E15" s="46"/>
      <c r="F15" s="47">
        <v>464607</v>
      </c>
      <c r="G15" s="47">
        <v>435283</v>
      </c>
      <c r="H15" s="48">
        <f>F15/G15-1</f>
        <v>6.7367666552564653E-2</v>
      </c>
      <c r="I15" s="46"/>
      <c r="J15" s="98">
        <v>0</v>
      </c>
      <c r="K15" s="98">
        <v>0</v>
      </c>
      <c r="L15" s="97"/>
    </row>
    <row r="16" spans="1:17" x14ac:dyDescent="0.25">
      <c r="A16" s="42" t="s">
        <v>13</v>
      </c>
      <c r="B16" s="44">
        <f t="shared" si="1"/>
        <v>479719</v>
      </c>
      <c r="C16" s="44">
        <f t="shared" si="2"/>
        <v>444800</v>
      </c>
      <c r="D16" s="45">
        <f t="shared" si="0"/>
        <v>7.8504946043165491E-2</v>
      </c>
      <c r="E16" s="46"/>
      <c r="F16" s="44">
        <v>479719</v>
      </c>
      <c r="G16" s="44">
        <v>444800</v>
      </c>
      <c r="H16" s="45">
        <f>F16/G16-1</f>
        <v>7.8504946043165491E-2</v>
      </c>
      <c r="I16" s="46"/>
      <c r="J16" s="98">
        <v>0</v>
      </c>
      <c r="K16" s="98">
        <v>0</v>
      </c>
      <c r="L16" s="97"/>
    </row>
    <row r="17" spans="1:12" x14ac:dyDescent="0.25">
      <c r="A17" s="40" t="s">
        <v>14</v>
      </c>
      <c r="B17" s="47">
        <f>SUM(F17,J17)</f>
        <v>465154</v>
      </c>
      <c r="C17" s="47">
        <f t="shared" si="2"/>
        <v>427499</v>
      </c>
      <c r="D17" s="48">
        <f t="shared" ref="D17" si="4">B17/C17-1</f>
        <v>8.808207738497642E-2</v>
      </c>
      <c r="E17" s="46"/>
      <c r="F17" s="47">
        <v>465154</v>
      </c>
      <c r="G17" s="47">
        <v>427499</v>
      </c>
      <c r="H17" s="48">
        <f t="shared" si="3"/>
        <v>8.808207738497642E-2</v>
      </c>
      <c r="I17" s="46"/>
      <c r="J17" s="98">
        <v>0</v>
      </c>
      <c r="K17" s="98">
        <v>0</v>
      </c>
      <c r="L17" s="97"/>
    </row>
    <row r="18" spans="1:12" x14ac:dyDescent="0.25">
      <c r="A18" s="50" t="s">
        <v>38</v>
      </c>
      <c r="B18" s="44">
        <f>SUM(B6:B17)</f>
        <v>5263972</v>
      </c>
      <c r="C18" s="63">
        <f>SUM(C6:C17)</f>
        <v>4739466</v>
      </c>
      <c r="D18" s="45">
        <f>B18/C18-1</f>
        <v>0.1106677418932851</v>
      </c>
      <c r="E18" s="46"/>
      <c r="F18" s="44">
        <f>SUM(F6:F17)</f>
        <v>5263972</v>
      </c>
      <c r="G18" s="63">
        <f>SUM(G6:G17)</f>
        <v>4739466</v>
      </c>
      <c r="H18" s="45">
        <f>F18/G18-1</f>
        <v>0.1106677418932851</v>
      </c>
      <c r="I18" s="46"/>
      <c r="J18" s="99">
        <f>SUM(J6:J10)</f>
        <v>0</v>
      </c>
      <c r="K18" s="99">
        <f>SUM(K6:K10)</f>
        <v>0</v>
      </c>
      <c r="L18" s="100"/>
    </row>
    <row r="19" spans="1:12" x14ac:dyDescent="0.25">
      <c r="A19" s="39"/>
      <c r="B19" s="39"/>
      <c r="C19" s="36"/>
      <c r="D19" s="111"/>
    </row>
    <row r="20" spans="1:12" x14ac:dyDescent="0.25">
      <c r="A20" s="55" t="s">
        <v>48</v>
      </c>
      <c r="B20" s="39"/>
      <c r="C20" s="36"/>
    </row>
    <row r="21" spans="1:12" x14ac:dyDescent="0.25">
      <c r="A21" s="2" t="s">
        <v>53</v>
      </c>
    </row>
  </sheetData>
  <mergeCells count="4">
    <mergeCell ref="A1:L1"/>
    <mergeCell ref="F3:H3"/>
    <mergeCell ref="B3:D3"/>
    <mergeCell ref="J3:L3"/>
  </mergeCells>
  <phoneticPr fontId="26" type="noConversion"/>
  <pageMargins left="0.7" right="0.7" top="0.75" bottom="0.75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B22"/>
  <sheetViews>
    <sheetView zoomScaleNormal="100" zoomScaleSheetLayoutView="90" workbookViewId="0">
      <selection activeCell="G19" sqref="G19"/>
    </sheetView>
  </sheetViews>
  <sheetFormatPr baseColWidth="10" defaultColWidth="9.1640625" defaultRowHeight="19" x14ac:dyDescent="0.25"/>
  <cols>
    <col min="1" max="1" width="14.5" style="35" customWidth="1"/>
    <col min="2" max="3" width="12.6640625" style="35" bestFit="1" customWidth="1"/>
    <col min="4" max="4" width="10.5" style="35" bestFit="1" customWidth="1"/>
    <col min="5" max="5" width="9.1640625" style="35"/>
    <col min="6" max="7" width="12.6640625" style="35" bestFit="1" customWidth="1"/>
    <col min="8" max="8" width="11.1640625" style="35" customWidth="1"/>
    <col min="9" max="9" width="9.1640625" style="35"/>
    <col min="10" max="10" width="15.6640625" style="35" bestFit="1" customWidth="1"/>
    <col min="11" max="11" width="12.6640625" style="35" bestFit="1" customWidth="1"/>
    <col min="12" max="12" width="9.1640625" style="35"/>
    <col min="13" max="16" width="9.1640625" style="36"/>
    <col min="17" max="16384" width="9.1640625" style="35"/>
  </cols>
  <sheetData>
    <row r="1" spans="1:28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2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28" x14ac:dyDescent="0.25">
      <c r="A3" s="36"/>
      <c r="B3" s="113" t="s">
        <v>50</v>
      </c>
      <c r="C3" s="113"/>
      <c r="D3" s="113"/>
      <c r="E3" s="39"/>
      <c r="F3" s="113" t="s">
        <v>15</v>
      </c>
      <c r="G3" s="113"/>
      <c r="H3" s="113"/>
      <c r="I3" s="36"/>
      <c r="J3" s="113" t="s">
        <v>16</v>
      </c>
      <c r="K3" s="113"/>
      <c r="L3" s="113"/>
    </row>
    <row r="4" spans="1:28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38" t="s">
        <v>30</v>
      </c>
    </row>
    <row r="5" spans="1:28" x14ac:dyDescent="0.25">
      <c r="A5" s="40"/>
      <c r="B5" s="41"/>
      <c r="C5" s="41"/>
      <c r="D5" s="41"/>
      <c r="E5" s="39"/>
      <c r="F5" s="41"/>
      <c r="G5" s="41"/>
      <c r="H5" s="41"/>
      <c r="I5" s="39"/>
      <c r="J5" s="97"/>
      <c r="K5" s="97"/>
      <c r="L5" s="97"/>
    </row>
    <row r="6" spans="1:28" x14ac:dyDescent="0.25">
      <c r="A6" s="42" t="s">
        <v>3</v>
      </c>
      <c r="B6" s="44">
        <f>SUM(F6,J6)</f>
        <v>321165</v>
      </c>
      <c r="C6" s="44">
        <v>300507</v>
      </c>
      <c r="D6" s="45">
        <f t="shared" ref="D6:D11" si="0">B6/C6-1</f>
        <v>6.8743822939232757E-2</v>
      </c>
      <c r="E6" s="39"/>
      <c r="F6" s="65">
        <v>321165</v>
      </c>
      <c r="G6" s="44">
        <v>300507</v>
      </c>
      <c r="H6" s="45">
        <f>F6/G6-1</f>
        <v>6.8743822939232757E-2</v>
      </c>
      <c r="I6" s="39"/>
      <c r="J6" s="98"/>
      <c r="K6" s="98">
        <v>0</v>
      </c>
      <c r="L6" s="100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x14ac:dyDescent="0.25">
      <c r="A7" s="40" t="s">
        <v>4</v>
      </c>
      <c r="B7" s="47">
        <f>SUM(F7,J7)</f>
        <v>306233</v>
      </c>
      <c r="C7" s="47">
        <v>275933</v>
      </c>
      <c r="D7" s="48">
        <f t="shared" si="0"/>
        <v>0.10980926529266166</v>
      </c>
      <c r="E7" s="39"/>
      <c r="F7" s="47">
        <v>306233</v>
      </c>
      <c r="G7" s="47">
        <v>275933</v>
      </c>
      <c r="H7" s="48">
        <f>F7/G7-1</f>
        <v>0.10980926529266166</v>
      </c>
      <c r="I7" s="39"/>
      <c r="J7" s="98">
        <v>0</v>
      </c>
      <c r="K7" s="98">
        <v>0</v>
      </c>
      <c r="L7" s="100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x14ac:dyDescent="0.25">
      <c r="A8" s="42" t="s">
        <v>5</v>
      </c>
      <c r="B8" s="44">
        <f t="shared" ref="B8:B16" si="1">SUM(F8,J8)</f>
        <v>356291</v>
      </c>
      <c r="C8" s="44">
        <f>SUM(G8,J8)</f>
        <v>320026</v>
      </c>
      <c r="D8" s="45">
        <f t="shared" si="0"/>
        <v>0.11331891783792569</v>
      </c>
      <c r="E8" s="39"/>
      <c r="F8" s="64">
        <v>356291</v>
      </c>
      <c r="G8" s="44">
        <v>320026</v>
      </c>
      <c r="H8" s="45">
        <f>F8/G8-1</f>
        <v>0.11331891783792569</v>
      </c>
      <c r="I8" s="39"/>
      <c r="J8" s="98">
        <v>0</v>
      </c>
      <c r="K8" s="98">
        <v>0</v>
      </c>
      <c r="L8" s="100"/>
      <c r="M8" s="7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x14ac:dyDescent="0.25">
      <c r="A9" s="40" t="s">
        <v>6</v>
      </c>
      <c r="B9" s="47">
        <f t="shared" si="1"/>
        <v>348337</v>
      </c>
      <c r="C9" s="47">
        <f>SUM(G9,J9)</f>
        <v>319175</v>
      </c>
      <c r="D9" s="48">
        <f t="shared" si="0"/>
        <v>9.1366805044254651E-2</v>
      </c>
      <c r="E9" s="39"/>
      <c r="F9" s="47">
        <v>348337</v>
      </c>
      <c r="G9" s="47">
        <v>319175</v>
      </c>
      <c r="H9" s="48">
        <f>F9/G9-1</f>
        <v>9.1366805044254651E-2</v>
      </c>
      <c r="I9" s="39"/>
      <c r="J9" s="98">
        <v>0</v>
      </c>
      <c r="K9" s="98">
        <v>0</v>
      </c>
      <c r="L9" s="100"/>
      <c r="M9" s="7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x14ac:dyDescent="0.25">
      <c r="A10" s="42" t="s">
        <v>7</v>
      </c>
      <c r="B10" s="44">
        <f>SUM(F10,J10)</f>
        <v>345700</v>
      </c>
      <c r="C10" s="44">
        <v>320725</v>
      </c>
      <c r="D10" s="45">
        <f t="shared" si="0"/>
        <v>7.7870449762257321E-2</v>
      </c>
      <c r="E10" s="39"/>
      <c r="F10" s="64">
        <v>345700</v>
      </c>
      <c r="G10" s="44">
        <v>320725</v>
      </c>
      <c r="H10" s="45">
        <f>F10/G10-1</f>
        <v>7.7870449762257321E-2</v>
      </c>
      <c r="I10" s="39"/>
      <c r="J10" s="99">
        <v>0</v>
      </c>
      <c r="K10" s="99">
        <v>0</v>
      </c>
      <c r="L10" s="100"/>
      <c r="M10" s="7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s="74" customFormat="1" x14ac:dyDescent="0.25">
      <c r="A11" s="40" t="s">
        <v>8</v>
      </c>
      <c r="B11" s="47">
        <f t="shared" si="1"/>
        <v>352018</v>
      </c>
      <c r="C11" s="47">
        <f t="shared" ref="C11:C15" si="2">SUM(G11,J11)</f>
        <v>313064</v>
      </c>
      <c r="D11" s="48">
        <f t="shared" si="0"/>
        <v>0.12442823192701802</v>
      </c>
      <c r="E11" s="76"/>
      <c r="F11" s="47">
        <v>352018</v>
      </c>
      <c r="G11" s="47">
        <v>313064</v>
      </c>
      <c r="H11" s="48">
        <f t="shared" ref="H11:H17" si="3">F11/G11-1</f>
        <v>0.12442823192701802</v>
      </c>
      <c r="I11" s="76"/>
      <c r="J11" s="98">
        <v>0</v>
      </c>
      <c r="K11" s="98">
        <v>0</v>
      </c>
      <c r="L11" s="100"/>
      <c r="M11" s="7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s="75" customFormat="1" x14ac:dyDescent="0.25">
      <c r="A12" s="58" t="s">
        <v>9</v>
      </c>
      <c r="B12" s="44">
        <f>SUM(F12,J12)</f>
        <v>357894</v>
      </c>
      <c r="C12" s="44">
        <f t="shared" si="2"/>
        <v>325820</v>
      </c>
      <c r="D12" s="45">
        <f t="shared" ref="D12:D17" si="4">B12/C12-1</f>
        <v>9.844085691486093E-2</v>
      </c>
      <c r="E12" s="76"/>
      <c r="F12" s="64">
        <v>357894</v>
      </c>
      <c r="G12" s="44">
        <v>325820</v>
      </c>
      <c r="H12" s="45">
        <f t="shared" si="3"/>
        <v>9.844085691486093E-2</v>
      </c>
      <c r="I12" s="76"/>
      <c r="J12" s="98">
        <v>0</v>
      </c>
      <c r="K12" s="98">
        <v>0</v>
      </c>
      <c r="L12" s="100"/>
      <c r="M12" s="7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s="74" customFormat="1" x14ac:dyDescent="0.25">
      <c r="A13" s="40" t="s">
        <v>10</v>
      </c>
      <c r="B13" s="47">
        <f>SUM(F13,J13)</f>
        <v>350286</v>
      </c>
      <c r="C13" s="47">
        <f t="shared" si="2"/>
        <v>316291</v>
      </c>
      <c r="D13" s="48">
        <f t="shared" si="4"/>
        <v>0.10748013696248071</v>
      </c>
      <c r="E13" s="76"/>
      <c r="F13" s="47">
        <v>350286</v>
      </c>
      <c r="G13" s="47">
        <v>316291</v>
      </c>
      <c r="H13" s="48">
        <f>F13/G13-1</f>
        <v>0.10748013696248071</v>
      </c>
      <c r="I13" s="76"/>
      <c r="J13" s="98">
        <v>0</v>
      </c>
      <c r="K13" s="98">
        <v>0</v>
      </c>
      <c r="L13" s="100"/>
      <c r="M13" s="7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x14ac:dyDescent="0.25">
      <c r="A14" s="42" t="s">
        <v>11</v>
      </c>
      <c r="B14" s="44">
        <f t="shared" si="1"/>
        <v>285258</v>
      </c>
      <c r="C14" s="44">
        <f t="shared" si="2"/>
        <v>300927</v>
      </c>
      <c r="D14" s="45">
        <f>B14/C14-1</f>
        <v>-5.2069106461035353E-2</v>
      </c>
      <c r="E14" s="39"/>
      <c r="F14" s="78">
        <v>285258</v>
      </c>
      <c r="G14" s="44">
        <v>300927</v>
      </c>
      <c r="H14" s="45">
        <f>F14/G14-1</f>
        <v>-5.2069106461035353E-2</v>
      </c>
      <c r="I14" s="39"/>
      <c r="J14" s="98">
        <v>0</v>
      </c>
      <c r="K14" s="98">
        <v>0</v>
      </c>
      <c r="L14" s="100"/>
      <c r="M14" s="7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s="74" customFormat="1" x14ac:dyDescent="0.25">
      <c r="A15" s="40" t="s">
        <v>12</v>
      </c>
      <c r="B15" s="47">
        <f>SUM(F15,J15)</f>
        <v>270120</v>
      </c>
      <c r="C15" s="47">
        <f t="shared" si="2"/>
        <v>330430</v>
      </c>
      <c r="D15" s="48">
        <f>B15/C15-1</f>
        <v>-0.18251974699633811</v>
      </c>
      <c r="E15" s="76"/>
      <c r="F15" s="47">
        <v>270120</v>
      </c>
      <c r="G15" s="47">
        <v>330430</v>
      </c>
      <c r="H15" s="48">
        <f>F15/G15-1</f>
        <v>-0.18251974699633811</v>
      </c>
      <c r="I15" s="76"/>
      <c r="J15" s="98">
        <v>0</v>
      </c>
      <c r="K15" s="98">
        <v>0</v>
      </c>
      <c r="L15" s="100"/>
      <c r="M15" s="7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x14ac:dyDescent="0.25">
      <c r="A16" s="42" t="s">
        <v>13</v>
      </c>
      <c r="B16" s="44">
        <f t="shared" si="1"/>
        <v>293149</v>
      </c>
      <c r="C16" s="44">
        <f>SUM(G16,J16)</f>
        <v>321201</v>
      </c>
      <c r="D16" s="45">
        <f>B16/C16-1</f>
        <v>-8.7334721871974219E-2</v>
      </c>
      <c r="E16" s="39"/>
      <c r="F16" s="64">
        <v>293149</v>
      </c>
      <c r="G16" s="44">
        <v>321201</v>
      </c>
      <c r="H16" s="45">
        <f>F16/G16-1</f>
        <v>-8.7334721871974219E-2</v>
      </c>
      <c r="I16" s="39"/>
      <c r="J16" s="98">
        <v>0</v>
      </c>
      <c r="K16" s="98">
        <v>0</v>
      </c>
      <c r="L16" s="100"/>
      <c r="M16" s="7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x14ac:dyDescent="0.25">
      <c r="A17" s="40" t="s">
        <v>14</v>
      </c>
      <c r="B17" s="47">
        <f>SUM(F17,J17)</f>
        <v>298102</v>
      </c>
      <c r="C17" s="47">
        <f>SUM(G17,J17)</f>
        <v>339183</v>
      </c>
      <c r="D17" s="48">
        <f t="shared" si="4"/>
        <v>-0.12111750883741224</v>
      </c>
      <c r="E17" s="39"/>
      <c r="F17" s="47">
        <v>298102</v>
      </c>
      <c r="G17" s="47">
        <v>339183</v>
      </c>
      <c r="H17" s="48">
        <f t="shared" si="3"/>
        <v>-0.12111750883741224</v>
      </c>
      <c r="I17" s="39"/>
      <c r="J17" s="98">
        <v>0</v>
      </c>
      <c r="K17" s="98">
        <v>0</v>
      </c>
      <c r="L17" s="100"/>
      <c r="M17" s="7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x14ac:dyDescent="0.25">
      <c r="A18" s="42" t="s">
        <v>38</v>
      </c>
      <c r="B18" s="44">
        <f>SUM(B6:B17)</f>
        <v>3884553</v>
      </c>
      <c r="C18" s="44">
        <f>SUM(C6:C17)</f>
        <v>3783282</v>
      </c>
      <c r="D18" s="45">
        <f>B18/C18-1</f>
        <v>2.6768028394394072E-2</v>
      </c>
      <c r="E18" s="39"/>
      <c r="F18" s="44">
        <f>SUM(F6:F17)</f>
        <v>3884553</v>
      </c>
      <c r="G18" s="44">
        <f>SUM(G6:G17)</f>
        <v>3783282</v>
      </c>
      <c r="H18" s="45">
        <f>F18/G18-1</f>
        <v>2.6768028394394072E-2</v>
      </c>
      <c r="I18" s="39"/>
      <c r="J18" s="98">
        <v>0</v>
      </c>
      <c r="K18" s="98">
        <v>0</v>
      </c>
      <c r="L18" s="100"/>
      <c r="M18" s="7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x14ac:dyDescent="0.25">
      <c r="A19" s="39"/>
      <c r="B19" s="39"/>
      <c r="C19" s="39"/>
      <c r="D19" s="36"/>
      <c r="E19" s="39"/>
      <c r="F19" s="36"/>
      <c r="G19" s="76"/>
      <c r="H19" s="36"/>
      <c r="I19" s="39"/>
      <c r="J19" s="36"/>
      <c r="K19" s="36"/>
      <c r="L19" s="36"/>
      <c r="M19" s="7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x14ac:dyDescent="0.25">
      <c r="A20" s="55" t="s">
        <v>40</v>
      </c>
      <c r="B20" s="39"/>
      <c r="C20" s="39"/>
      <c r="D20" s="36"/>
      <c r="E20" s="36"/>
      <c r="F20" s="36"/>
      <c r="G20" s="36"/>
      <c r="H20" s="36"/>
      <c r="I20" s="36"/>
      <c r="J20" s="36"/>
      <c r="K20" s="36"/>
      <c r="L20" s="36"/>
      <c r="M20" s="76"/>
      <c r="N20" s="76"/>
      <c r="O20" s="76"/>
      <c r="P20" s="76"/>
    </row>
    <row r="21" spans="1:28" x14ac:dyDescent="0.25">
      <c r="A21" s="2" t="s">
        <v>53</v>
      </c>
    </row>
    <row r="22" spans="1:28" x14ac:dyDescent="0.25">
      <c r="D22" s="43"/>
    </row>
  </sheetData>
  <mergeCells count="4">
    <mergeCell ref="B3:D3"/>
    <mergeCell ref="F3:H3"/>
    <mergeCell ref="J3:L3"/>
    <mergeCell ref="A1:L1"/>
  </mergeCells>
  <phoneticPr fontId="26" type="noConversion"/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P21"/>
  <sheetViews>
    <sheetView zoomScaleNormal="100" zoomScaleSheetLayoutView="100" workbookViewId="0">
      <selection activeCell="G19" sqref="G19"/>
    </sheetView>
  </sheetViews>
  <sheetFormatPr baseColWidth="10" defaultColWidth="8.83203125" defaultRowHeight="15" x14ac:dyDescent="0.2"/>
  <cols>
    <col min="1" max="1" width="15.1640625" customWidth="1"/>
    <col min="2" max="3" width="12.6640625" bestFit="1" customWidth="1"/>
    <col min="4" max="5" width="10.5" bestFit="1" customWidth="1"/>
    <col min="6" max="7" width="12.6640625" bestFit="1" customWidth="1"/>
    <col min="8" max="8" width="10.33203125" customWidth="1"/>
    <col min="10" max="10" width="15.6640625" customWidth="1"/>
    <col min="11" max="11" width="12.6640625" bestFit="1" customWidth="1"/>
    <col min="12" max="12" width="12.5" bestFit="1" customWidth="1"/>
  </cols>
  <sheetData>
    <row r="1" spans="1:16" ht="21" x14ac:dyDescent="0.25">
      <c r="A1" s="112" t="s">
        <v>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3" spans="1:16" ht="19" x14ac:dyDescent="0.25">
      <c r="A3" s="36"/>
      <c r="B3" s="113" t="s">
        <v>50</v>
      </c>
      <c r="C3" s="113"/>
      <c r="D3" s="113"/>
      <c r="E3" s="39"/>
      <c r="F3" s="113" t="s">
        <v>15</v>
      </c>
      <c r="G3" s="113"/>
      <c r="H3" s="113"/>
      <c r="I3" s="36"/>
      <c r="J3" s="113" t="s">
        <v>16</v>
      </c>
      <c r="K3" s="113"/>
      <c r="L3" s="113"/>
      <c r="M3" s="35"/>
    </row>
    <row r="4" spans="1:16" ht="19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38" t="s">
        <v>30</v>
      </c>
      <c r="M4" s="35"/>
    </row>
    <row r="5" spans="1:16" ht="19" x14ac:dyDescent="0.25">
      <c r="A5" s="40"/>
      <c r="B5" s="41"/>
      <c r="C5" s="53"/>
      <c r="D5" s="41"/>
      <c r="E5" s="39"/>
      <c r="F5" s="41"/>
      <c r="G5" s="53"/>
      <c r="H5" s="41"/>
      <c r="I5" s="39"/>
      <c r="J5" s="41"/>
      <c r="K5" s="53"/>
      <c r="L5" s="41"/>
      <c r="M5" s="35"/>
    </row>
    <row r="6" spans="1:16" ht="19" x14ac:dyDescent="0.25">
      <c r="A6" s="42" t="s">
        <v>3</v>
      </c>
      <c r="B6" s="44">
        <f>SUM(F6,J6)</f>
        <v>374977</v>
      </c>
      <c r="C6" s="44">
        <v>339083</v>
      </c>
      <c r="D6" s="45">
        <f>B6/C6-1</f>
        <v>0.10585608833235516</v>
      </c>
      <c r="E6" s="46"/>
      <c r="F6" s="65">
        <v>362235</v>
      </c>
      <c r="G6" s="64">
        <v>325872</v>
      </c>
      <c r="H6" s="45">
        <f>F6/G6-1</f>
        <v>0.11158675799086759</v>
      </c>
      <c r="I6" s="39"/>
      <c r="J6" s="65">
        <v>12742</v>
      </c>
      <c r="K6" s="64">
        <v>13211</v>
      </c>
      <c r="L6" s="45">
        <f t="shared" ref="L6:L18" si="0">J6/K6-1</f>
        <v>-3.5500719097721567E-2</v>
      </c>
      <c r="M6" s="35"/>
      <c r="N6" s="6"/>
    </row>
    <row r="7" spans="1:16" ht="19" x14ac:dyDescent="0.25">
      <c r="A7" s="40" t="s">
        <v>4</v>
      </c>
      <c r="B7" s="47">
        <f>SUM(F7,J7)</f>
        <v>353883</v>
      </c>
      <c r="C7" s="47">
        <v>321267</v>
      </c>
      <c r="D7" s="48">
        <f>B7/C7-1</f>
        <v>0.101523032244208</v>
      </c>
      <c r="E7" s="46"/>
      <c r="F7" s="47">
        <v>346877</v>
      </c>
      <c r="G7" s="47">
        <v>313789</v>
      </c>
      <c r="H7" s="48">
        <f>F7/G7-1</f>
        <v>0.10544665364305317</v>
      </c>
      <c r="I7" s="46"/>
      <c r="J7" s="47">
        <v>7006</v>
      </c>
      <c r="K7" s="47">
        <v>7478</v>
      </c>
      <c r="L7" s="48">
        <f t="shared" si="0"/>
        <v>-6.3118480877239924E-2</v>
      </c>
      <c r="M7" s="35"/>
      <c r="N7" s="6"/>
    </row>
    <row r="8" spans="1:16" ht="19" x14ac:dyDescent="0.25">
      <c r="A8" s="50" t="s">
        <v>5</v>
      </c>
      <c r="B8" s="44">
        <f t="shared" ref="B8:B17" si="1">SUM(F8,J8)</f>
        <v>414999</v>
      </c>
      <c r="C8" s="44">
        <v>379656</v>
      </c>
      <c r="D8" s="45">
        <f>B8/C8-1</f>
        <v>9.3092167646501078E-2</v>
      </c>
      <c r="E8" s="46"/>
      <c r="F8" s="64">
        <v>404334</v>
      </c>
      <c r="G8" s="44">
        <v>371092</v>
      </c>
      <c r="H8" s="45">
        <f>F8/G8-1</f>
        <v>8.9578864540329706E-2</v>
      </c>
      <c r="I8" s="46"/>
      <c r="J8" s="64">
        <v>10665</v>
      </c>
      <c r="K8" s="44">
        <v>8657</v>
      </c>
      <c r="L8" s="45">
        <f>J8/K8-1</f>
        <v>0.23195102229409725</v>
      </c>
      <c r="M8" s="35"/>
      <c r="N8" s="6"/>
    </row>
    <row r="9" spans="1:16" ht="19" x14ac:dyDescent="0.25">
      <c r="A9" s="40" t="s">
        <v>6</v>
      </c>
      <c r="B9" s="47">
        <f t="shared" si="1"/>
        <v>416320</v>
      </c>
      <c r="C9" s="47">
        <v>369500</v>
      </c>
      <c r="D9" s="48">
        <f>B9/C9-1</f>
        <v>0.1267117726657645</v>
      </c>
      <c r="E9" s="46"/>
      <c r="F9" s="47">
        <v>396918</v>
      </c>
      <c r="G9" s="47">
        <v>356948</v>
      </c>
      <c r="H9" s="48">
        <f>F9/G9-1</f>
        <v>0.11197709470286998</v>
      </c>
      <c r="I9" s="46"/>
      <c r="J9" s="47">
        <v>19402</v>
      </c>
      <c r="K9" s="47">
        <v>12552</v>
      </c>
      <c r="L9" s="48">
        <f>J9/K9-1</f>
        <v>0.54572976418100705</v>
      </c>
      <c r="M9" s="35"/>
      <c r="N9" s="6"/>
    </row>
    <row r="10" spans="1:16" ht="19" x14ac:dyDescent="0.25">
      <c r="A10" s="42" t="s">
        <v>7</v>
      </c>
      <c r="B10" s="44">
        <f>SUM(F10,J10)</f>
        <v>438974</v>
      </c>
      <c r="C10" s="44">
        <v>390516</v>
      </c>
      <c r="D10" s="45">
        <f>B10/C10-1</f>
        <v>0.12408710526585343</v>
      </c>
      <c r="E10" s="46"/>
      <c r="F10" s="64">
        <v>417891</v>
      </c>
      <c r="G10" s="44">
        <v>377607</v>
      </c>
      <c r="H10" s="45">
        <f>F10/G10-1</f>
        <v>0.10668234434213342</v>
      </c>
      <c r="I10" s="46"/>
      <c r="J10" s="64">
        <v>21083</v>
      </c>
      <c r="K10" s="44">
        <v>12909</v>
      </c>
      <c r="L10" s="45">
        <f t="shared" si="0"/>
        <v>0.63320164226508635</v>
      </c>
      <c r="M10" s="35"/>
      <c r="N10" s="6"/>
    </row>
    <row r="11" spans="1:16" ht="19" x14ac:dyDescent="0.25">
      <c r="A11" s="40" t="s">
        <v>8</v>
      </c>
      <c r="B11" s="47">
        <f t="shared" si="1"/>
        <v>435890</v>
      </c>
      <c r="C11" s="47">
        <f t="shared" ref="C11:C17" si="2">SUM(G11,K11)</f>
        <v>381312</v>
      </c>
      <c r="D11" s="48">
        <f t="shared" ref="D11:D17" si="3">B11/C11-1</f>
        <v>0.14313213326619678</v>
      </c>
      <c r="E11" s="46"/>
      <c r="F11" s="47">
        <v>412390</v>
      </c>
      <c r="G11" s="47">
        <v>368452</v>
      </c>
      <c r="H11" s="48">
        <f t="shared" ref="H11:H17" si="4">F11/G11-1</f>
        <v>0.11925026869171562</v>
      </c>
      <c r="I11" s="46"/>
      <c r="J11" s="47">
        <v>23500</v>
      </c>
      <c r="K11" s="47">
        <v>12860</v>
      </c>
      <c r="L11" s="48">
        <f t="shared" si="0"/>
        <v>0.82737169517884923</v>
      </c>
      <c r="M11" s="35"/>
      <c r="N11" s="6"/>
    </row>
    <row r="12" spans="1:16" ht="19" x14ac:dyDescent="0.25">
      <c r="A12" s="42" t="s">
        <v>9</v>
      </c>
      <c r="B12" s="44">
        <f>SUM(F12,J12)</f>
        <v>448299</v>
      </c>
      <c r="C12" s="44">
        <f t="shared" si="2"/>
        <v>383349</v>
      </c>
      <c r="D12" s="45">
        <f t="shared" si="3"/>
        <v>0.16942785816579664</v>
      </c>
      <c r="E12" s="46"/>
      <c r="F12" s="64">
        <v>424982</v>
      </c>
      <c r="G12" s="73">
        <v>365706</v>
      </c>
      <c r="H12" s="45">
        <f t="shared" si="4"/>
        <v>0.16208648477192056</v>
      </c>
      <c r="I12" s="46"/>
      <c r="J12" s="64">
        <v>23317</v>
      </c>
      <c r="K12" s="73">
        <v>17643</v>
      </c>
      <c r="L12" s="45">
        <f t="shared" si="0"/>
        <v>0.32160063481267365</v>
      </c>
      <c r="M12" s="35"/>
      <c r="N12" s="6"/>
    </row>
    <row r="13" spans="1:16" ht="19" x14ac:dyDescent="0.25">
      <c r="A13" s="40" t="s">
        <v>10</v>
      </c>
      <c r="B13" s="47">
        <f>SUM(F13,J13)</f>
        <v>458029</v>
      </c>
      <c r="C13" s="47">
        <f t="shared" si="2"/>
        <v>387351</v>
      </c>
      <c r="D13" s="48">
        <f>B13/C13-1</f>
        <v>0.18246499944494787</v>
      </c>
      <c r="E13" s="46"/>
      <c r="F13" s="47">
        <v>435690</v>
      </c>
      <c r="G13" s="47">
        <v>375109</v>
      </c>
      <c r="H13" s="48">
        <f t="shared" si="4"/>
        <v>0.16150238997198141</v>
      </c>
      <c r="I13" s="46"/>
      <c r="J13" s="47">
        <v>22339</v>
      </c>
      <c r="K13" s="47">
        <v>12242</v>
      </c>
      <c r="L13" s="48">
        <f t="shared" si="0"/>
        <v>0.82478353210259758</v>
      </c>
      <c r="M13" s="35"/>
      <c r="N13" s="6"/>
    </row>
    <row r="14" spans="1:16" s="77" customFormat="1" ht="19" x14ac:dyDescent="0.25">
      <c r="A14" s="58" t="s">
        <v>11</v>
      </c>
      <c r="B14" s="44">
        <f t="shared" si="1"/>
        <v>413844</v>
      </c>
      <c r="C14" s="44">
        <f t="shared" si="2"/>
        <v>369156</v>
      </c>
      <c r="D14" s="45">
        <f>B14/C14-1</f>
        <v>0.12105451353899155</v>
      </c>
      <c r="E14" s="79"/>
      <c r="F14" s="78">
        <v>396002</v>
      </c>
      <c r="G14" s="73">
        <v>360384</v>
      </c>
      <c r="H14" s="45">
        <f>F14/G14-1</f>
        <v>9.8833466524596014E-2</v>
      </c>
      <c r="I14" s="75"/>
      <c r="J14" s="78">
        <v>17842</v>
      </c>
      <c r="K14" s="73">
        <v>8772</v>
      </c>
      <c r="L14" s="45">
        <f t="shared" si="0"/>
        <v>1.0339717282261742</v>
      </c>
      <c r="M14" s="75"/>
      <c r="P14" s="81"/>
    </row>
    <row r="15" spans="1:16" ht="19" x14ac:dyDescent="0.25">
      <c r="A15" s="40" t="s">
        <v>12</v>
      </c>
      <c r="B15" s="47">
        <f>SUM(F15,J15)</f>
        <v>455272</v>
      </c>
      <c r="C15" s="47">
        <f t="shared" si="2"/>
        <v>410593</v>
      </c>
      <c r="D15" s="48">
        <f t="shared" si="3"/>
        <v>0.10881578594861585</v>
      </c>
      <c r="E15" s="46"/>
      <c r="F15" s="47">
        <v>433996</v>
      </c>
      <c r="G15" s="47">
        <v>400582</v>
      </c>
      <c r="H15" s="48">
        <f t="shared" si="4"/>
        <v>8.3413633163746725E-2</v>
      </c>
      <c r="I15" s="46"/>
      <c r="J15" s="47">
        <v>21276</v>
      </c>
      <c r="K15" s="47">
        <v>10011</v>
      </c>
      <c r="L15" s="48">
        <f t="shared" si="0"/>
        <v>1.1252622115672759</v>
      </c>
      <c r="M15" s="35"/>
      <c r="N15" s="6"/>
    </row>
    <row r="16" spans="1:16" ht="19" x14ac:dyDescent="0.25">
      <c r="A16" s="50" t="s">
        <v>13</v>
      </c>
      <c r="B16" s="51">
        <f>SUM(F16,J16)</f>
        <v>456022</v>
      </c>
      <c r="C16" s="44">
        <f t="shared" si="2"/>
        <v>410107</v>
      </c>
      <c r="D16" s="45">
        <f>B16/C16-1</f>
        <v>0.11195858641769107</v>
      </c>
      <c r="E16" s="46"/>
      <c r="F16" s="64">
        <v>431955</v>
      </c>
      <c r="G16" s="44">
        <v>400178</v>
      </c>
      <c r="H16" s="45">
        <f>F16/G16-1</f>
        <v>7.9407163812103665E-2</v>
      </c>
      <c r="I16" s="46"/>
      <c r="J16" s="64">
        <v>24067</v>
      </c>
      <c r="K16" s="88">
        <v>9929</v>
      </c>
      <c r="L16" s="45">
        <f t="shared" si="0"/>
        <v>1.4239097592909657</v>
      </c>
      <c r="M16" s="35"/>
    </row>
    <row r="17" spans="1:13" ht="19" x14ac:dyDescent="0.25">
      <c r="A17" s="40" t="s">
        <v>14</v>
      </c>
      <c r="B17" s="47">
        <f t="shared" si="1"/>
        <v>441173</v>
      </c>
      <c r="C17" s="47">
        <f t="shared" si="2"/>
        <v>410335</v>
      </c>
      <c r="D17" s="48">
        <f t="shared" si="3"/>
        <v>7.5153228459673205E-2</v>
      </c>
      <c r="E17" s="46"/>
      <c r="F17" s="47">
        <v>416622</v>
      </c>
      <c r="G17" s="47">
        <v>395568</v>
      </c>
      <c r="H17" s="48">
        <f t="shared" si="4"/>
        <v>5.3224730008494037E-2</v>
      </c>
      <c r="I17" s="46"/>
      <c r="J17" s="47">
        <v>24551</v>
      </c>
      <c r="K17" s="47">
        <v>14767</v>
      </c>
      <c r="L17" s="48">
        <f t="shared" si="0"/>
        <v>0.66255840725942972</v>
      </c>
      <c r="M17" s="35"/>
    </row>
    <row r="18" spans="1:13" ht="19" x14ac:dyDescent="0.25">
      <c r="A18" s="42" t="s">
        <v>38</v>
      </c>
      <c r="B18" s="44">
        <f>SUM(B6:B17)</f>
        <v>5107682</v>
      </c>
      <c r="C18" s="44">
        <f>SUM(C6:C17)</f>
        <v>4552225</v>
      </c>
      <c r="D18" s="45">
        <f>B18/C18-1</f>
        <v>0.12201879300781493</v>
      </c>
      <c r="E18" s="46"/>
      <c r="F18" s="44">
        <f>SUM(F6:F17)</f>
        <v>4879892</v>
      </c>
      <c r="G18" s="44">
        <f>SUM(G6:G17)</f>
        <v>4411287</v>
      </c>
      <c r="H18" s="45">
        <f>F18/G18-1</f>
        <v>0.1062286357700144</v>
      </c>
      <c r="I18" s="46"/>
      <c r="J18" s="44">
        <f>SUM(J6:J17)</f>
        <v>227790</v>
      </c>
      <c r="K18" s="44">
        <f>SUM(K6:K17)</f>
        <v>141031</v>
      </c>
      <c r="L18" s="45">
        <f t="shared" si="0"/>
        <v>0.61517680509958805</v>
      </c>
      <c r="M18" s="35"/>
    </row>
    <row r="19" spans="1:13" ht="19" x14ac:dyDescent="0.25">
      <c r="A19" s="39"/>
      <c r="C19" s="75"/>
      <c r="D19" s="35"/>
      <c r="E19" s="46"/>
      <c r="F19" s="43"/>
      <c r="G19" s="35"/>
      <c r="H19" s="35"/>
      <c r="I19" s="35"/>
      <c r="K19" s="35"/>
      <c r="L19" s="35"/>
      <c r="M19" s="35"/>
    </row>
    <row r="20" spans="1:13" ht="19" x14ac:dyDescent="0.25">
      <c r="A20" s="52" t="s">
        <v>41</v>
      </c>
      <c r="B20" s="39"/>
      <c r="C20" s="35"/>
      <c r="D20" s="35"/>
      <c r="E20" s="35"/>
      <c r="F20" s="35"/>
      <c r="G20" s="43"/>
      <c r="H20" s="35"/>
      <c r="I20" s="43"/>
      <c r="J20" s="35"/>
      <c r="K20" s="43"/>
      <c r="L20" s="35"/>
      <c r="M20" s="35"/>
    </row>
    <row r="21" spans="1:13" x14ac:dyDescent="0.2">
      <c r="A21" s="2" t="s">
        <v>56</v>
      </c>
    </row>
  </sheetData>
  <mergeCells count="4">
    <mergeCell ref="B3:D3"/>
    <mergeCell ref="F3:H3"/>
    <mergeCell ref="J3:L3"/>
    <mergeCell ref="A1:L1"/>
  </mergeCells>
  <phoneticPr fontId="26" type="noConversion"/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BA957"/>
    <pageSetUpPr fitToPage="1"/>
  </sheetPr>
  <dimension ref="A1:BU21"/>
  <sheetViews>
    <sheetView zoomScaleNormal="100" zoomScaleSheetLayoutView="90" workbookViewId="0">
      <selection activeCell="K19" sqref="K19"/>
    </sheetView>
  </sheetViews>
  <sheetFormatPr baseColWidth="10" defaultColWidth="9.1640625" defaultRowHeight="19" x14ac:dyDescent="0.25"/>
  <cols>
    <col min="1" max="1" width="14.5" style="35" customWidth="1"/>
    <col min="2" max="2" width="14" style="35" bestFit="1" customWidth="1"/>
    <col min="3" max="3" width="14.33203125" style="35" bestFit="1" customWidth="1"/>
    <col min="4" max="4" width="10.5" style="35" bestFit="1" customWidth="1"/>
    <col min="5" max="5" width="9.1640625" style="35"/>
    <col min="6" max="7" width="14.33203125" style="35" bestFit="1" customWidth="1"/>
    <col min="8" max="8" width="10.5" style="35" customWidth="1"/>
    <col min="9" max="9" width="9.1640625" style="35"/>
    <col min="10" max="10" width="15.6640625" style="35" bestFit="1" customWidth="1"/>
    <col min="11" max="12" width="10.5" style="35" bestFit="1" customWidth="1"/>
    <col min="13" max="16384" width="9.1640625" style="35"/>
  </cols>
  <sheetData>
    <row r="1" spans="1:73" x14ac:dyDescent="0.25">
      <c r="A1" s="117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73" x14ac:dyDescent="0.25">
      <c r="A3" s="36"/>
      <c r="B3" s="113" t="s">
        <v>50</v>
      </c>
      <c r="C3" s="113"/>
      <c r="D3" s="113"/>
      <c r="E3" s="36"/>
      <c r="F3" s="113" t="s">
        <v>15</v>
      </c>
      <c r="G3" s="113"/>
      <c r="H3" s="113"/>
      <c r="I3" s="36"/>
      <c r="J3" s="113" t="s">
        <v>16</v>
      </c>
      <c r="K3" s="113"/>
      <c r="L3" s="113"/>
      <c r="M3" s="46"/>
      <c r="N3" s="46"/>
      <c r="O3" s="46"/>
      <c r="P3" s="46"/>
      <c r="Q3" s="46"/>
      <c r="R3" s="46"/>
    </row>
    <row r="4" spans="1:73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38" t="s">
        <v>30</v>
      </c>
      <c r="M4" s="46"/>
      <c r="N4" s="46"/>
      <c r="O4" s="46"/>
      <c r="P4" s="46"/>
      <c r="Q4" s="46"/>
      <c r="R4" s="46"/>
    </row>
    <row r="5" spans="1:73" x14ac:dyDescent="0.25">
      <c r="A5" s="40"/>
      <c r="B5" s="41"/>
      <c r="C5" s="41"/>
      <c r="D5" s="41"/>
      <c r="E5" s="39"/>
      <c r="F5" s="41"/>
      <c r="G5" s="41"/>
      <c r="H5" s="74"/>
      <c r="I5" s="39"/>
      <c r="J5" s="41"/>
      <c r="K5" s="41"/>
      <c r="L5" s="74"/>
      <c r="M5" s="46"/>
      <c r="N5" s="46"/>
      <c r="O5" s="46"/>
      <c r="P5" s="46"/>
      <c r="Q5" s="46"/>
      <c r="R5" s="46"/>
    </row>
    <row r="6" spans="1:73" x14ac:dyDescent="0.25">
      <c r="A6" s="42" t="s">
        <v>3</v>
      </c>
      <c r="B6" s="44">
        <f>SUM(F6,J6)</f>
        <v>832093</v>
      </c>
      <c r="C6" s="44">
        <f>SUM(G6,K6)</f>
        <v>793774</v>
      </c>
      <c r="D6" s="45">
        <f>B6/C6-1</f>
        <v>4.8274445875022387E-2</v>
      </c>
      <c r="E6" s="46"/>
      <c r="F6" s="65">
        <v>817258</v>
      </c>
      <c r="G6" s="51">
        <v>774210</v>
      </c>
      <c r="H6" s="45">
        <f>F6/G6-1</f>
        <v>5.5602485113857902E-2</v>
      </c>
      <c r="I6" s="39"/>
      <c r="J6" s="65">
        <v>14835</v>
      </c>
      <c r="K6" s="44">
        <v>19564</v>
      </c>
      <c r="L6" s="45">
        <f>J6/K6-1</f>
        <v>-0.24171948476794114</v>
      </c>
      <c r="M6" s="46"/>
      <c r="N6" s="46"/>
      <c r="O6" s="46"/>
      <c r="P6" s="46"/>
      <c r="Q6" s="46"/>
      <c r="R6" s="46"/>
    </row>
    <row r="7" spans="1:73" x14ac:dyDescent="0.25">
      <c r="A7" s="40" t="s">
        <v>4</v>
      </c>
      <c r="B7" s="47">
        <f>SUM(F7,J7)</f>
        <v>763505</v>
      </c>
      <c r="C7" s="47">
        <f>SUM(G7,K7)</f>
        <v>711010</v>
      </c>
      <c r="D7" s="48">
        <f t="shared" ref="D7:D17" si="0">B7/C7-1</f>
        <v>7.3831591679441866E-2</v>
      </c>
      <c r="E7" s="46"/>
      <c r="F7" s="47">
        <v>750840</v>
      </c>
      <c r="G7" s="47">
        <v>694417</v>
      </c>
      <c r="H7" s="48">
        <f>F7/G7-1</f>
        <v>8.1252331092124708E-2</v>
      </c>
      <c r="I7" s="46"/>
      <c r="J7" s="47">
        <v>12665</v>
      </c>
      <c r="K7" s="47">
        <v>16593</v>
      </c>
      <c r="L7" s="48">
        <f>J7/K7-1</f>
        <v>-0.23672633038028079</v>
      </c>
      <c r="M7" s="46"/>
      <c r="N7" s="46"/>
      <c r="O7" s="46"/>
      <c r="P7" s="46"/>
      <c r="Q7" s="46"/>
      <c r="R7" s="46"/>
    </row>
    <row r="8" spans="1:73" x14ac:dyDescent="0.25">
      <c r="A8" s="42" t="s">
        <v>5</v>
      </c>
      <c r="B8" s="44">
        <f t="shared" ref="B8:B17" si="1">SUM(F8,J8)</f>
        <v>898418</v>
      </c>
      <c r="C8" s="44">
        <f>SUM(G8,K8)</f>
        <v>856025</v>
      </c>
      <c r="D8" s="45">
        <f t="shared" si="0"/>
        <v>4.9523086358459256E-2</v>
      </c>
      <c r="E8" s="46"/>
      <c r="F8" s="64">
        <v>882200</v>
      </c>
      <c r="G8" s="51">
        <v>836900</v>
      </c>
      <c r="H8" s="45">
        <f>F8/G8-1</f>
        <v>5.4128330744413811E-2</v>
      </c>
      <c r="I8" s="46"/>
      <c r="J8" s="64">
        <v>16218</v>
      </c>
      <c r="K8" s="44">
        <v>19125</v>
      </c>
      <c r="L8" s="45">
        <f>J8/K8-1</f>
        <v>-0.15200000000000002</v>
      </c>
      <c r="M8" s="46"/>
      <c r="N8" s="46"/>
      <c r="O8" s="46"/>
      <c r="P8" s="46"/>
      <c r="Q8" s="46"/>
      <c r="R8" s="46"/>
    </row>
    <row r="9" spans="1:73" x14ac:dyDescent="0.25">
      <c r="A9" s="40" t="s">
        <v>6</v>
      </c>
      <c r="B9" s="47">
        <f t="shared" si="1"/>
        <v>893668</v>
      </c>
      <c r="C9" s="47">
        <f t="shared" ref="C9:C17" si="2">SUM(G9,K9)</f>
        <v>851169</v>
      </c>
      <c r="D9" s="48">
        <f t="shared" si="0"/>
        <v>4.9930154881110633E-2</v>
      </c>
      <c r="E9" s="46"/>
      <c r="F9" s="47">
        <v>876512</v>
      </c>
      <c r="G9" s="47">
        <v>830297</v>
      </c>
      <c r="H9" s="48">
        <f>F9/G9-1</f>
        <v>5.5660805711691186E-2</v>
      </c>
      <c r="I9" s="46"/>
      <c r="J9" s="47">
        <v>17156</v>
      </c>
      <c r="K9" s="47">
        <v>20872</v>
      </c>
      <c r="L9" s="48">
        <f>J9/K9-1</f>
        <v>-0.17803756228440015</v>
      </c>
      <c r="M9" s="46"/>
      <c r="N9" s="46"/>
      <c r="O9" s="46"/>
      <c r="P9" s="46"/>
      <c r="Q9" s="46"/>
      <c r="R9" s="46"/>
    </row>
    <row r="10" spans="1:73" x14ac:dyDescent="0.25">
      <c r="A10" s="42" t="s">
        <v>7</v>
      </c>
      <c r="B10" s="44">
        <f t="shared" si="1"/>
        <v>915833</v>
      </c>
      <c r="C10" s="44">
        <f t="shared" si="2"/>
        <v>878901</v>
      </c>
      <c r="D10" s="45">
        <f t="shared" si="0"/>
        <v>4.2020659892297418E-2</v>
      </c>
      <c r="E10" s="46"/>
      <c r="F10" s="64">
        <v>897304</v>
      </c>
      <c r="G10" s="51">
        <v>861233</v>
      </c>
      <c r="H10" s="45">
        <f>F10/G10-1</f>
        <v>4.188297475828251E-2</v>
      </c>
      <c r="I10" s="83"/>
      <c r="J10" s="64">
        <v>18529</v>
      </c>
      <c r="K10" s="86">
        <v>17668</v>
      </c>
      <c r="L10" s="45">
        <f t="shared" ref="L10:L17" si="3">J10/K10-1</f>
        <v>4.8732171156893767E-2</v>
      </c>
      <c r="M10" s="46"/>
      <c r="N10" s="46"/>
      <c r="O10" s="46"/>
      <c r="P10" s="46"/>
      <c r="Q10" s="46"/>
      <c r="R10" s="46"/>
    </row>
    <row r="11" spans="1:73" s="74" customFormat="1" x14ac:dyDescent="0.25">
      <c r="A11" s="40" t="s">
        <v>8</v>
      </c>
      <c r="B11" s="47">
        <f t="shared" si="1"/>
        <v>950834</v>
      </c>
      <c r="C11" s="47">
        <f t="shared" si="2"/>
        <v>902059</v>
      </c>
      <c r="D11" s="48">
        <f t="shared" si="0"/>
        <v>5.4070742601093791E-2</v>
      </c>
      <c r="E11" s="75"/>
      <c r="F11" s="47">
        <v>930770</v>
      </c>
      <c r="G11" s="47">
        <v>881756</v>
      </c>
      <c r="H11" s="48">
        <f t="shared" ref="H11:H17" si="4">F11/G11-1</f>
        <v>5.5586806327374116E-2</v>
      </c>
      <c r="I11" s="85"/>
      <c r="J11" s="47">
        <v>20064</v>
      </c>
      <c r="K11" s="84">
        <v>20303</v>
      </c>
      <c r="L11" s="48">
        <f t="shared" si="3"/>
        <v>-1.1771659360685582E-2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</row>
    <row r="12" spans="1:73" s="75" customFormat="1" x14ac:dyDescent="0.25">
      <c r="A12" s="58" t="s">
        <v>9</v>
      </c>
      <c r="B12" s="44">
        <f>SUM(F12,J12)</f>
        <v>991003</v>
      </c>
      <c r="C12" s="44">
        <f t="shared" si="2"/>
        <v>919223</v>
      </c>
      <c r="D12" s="45">
        <f t="shared" si="0"/>
        <v>7.8087689276704397E-2</v>
      </c>
      <c r="F12" s="64">
        <v>969318</v>
      </c>
      <c r="G12" s="51">
        <v>897982</v>
      </c>
      <c r="H12" s="45">
        <f t="shared" si="4"/>
        <v>7.9440345129412337E-2</v>
      </c>
      <c r="I12" s="85"/>
      <c r="J12" s="64">
        <v>21685</v>
      </c>
      <c r="K12" s="86">
        <v>21241</v>
      </c>
      <c r="L12" s="45">
        <f t="shared" si="3"/>
        <v>2.0902970669930854E-2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</row>
    <row r="13" spans="1:73" s="74" customFormat="1" x14ac:dyDescent="0.25">
      <c r="A13" s="40" t="s">
        <v>10</v>
      </c>
      <c r="B13" s="47">
        <f t="shared" si="1"/>
        <v>991112</v>
      </c>
      <c r="C13" s="47">
        <f>SUM(G13,K13)</f>
        <v>934515</v>
      </c>
      <c r="D13" s="48">
        <f t="shared" si="0"/>
        <v>6.0562965816493008E-2</v>
      </c>
      <c r="E13" s="75"/>
      <c r="F13" s="47">
        <v>970112</v>
      </c>
      <c r="G13" s="47">
        <v>914256</v>
      </c>
      <c r="H13" s="48">
        <f t="shared" si="4"/>
        <v>6.1094485570781121E-2</v>
      </c>
      <c r="I13" s="75"/>
      <c r="J13" s="47">
        <v>21000</v>
      </c>
      <c r="K13" s="47">
        <v>20259</v>
      </c>
      <c r="L13" s="48">
        <f t="shared" si="3"/>
        <v>3.6576336443062241E-2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</row>
    <row r="14" spans="1:73" x14ac:dyDescent="0.25">
      <c r="A14" s="50" t="s">
        <v>11</v>
      </c>
      <c r="B14" s="44">
        <f t="shared" si="1"/>
        <v>856688</v>
      </c>
      <c r="C14" s="44">
        <f t="shared" si="2"/>
        <v>853545</v>
      </c>
      <c r="D14" s="45">
        <f>B14/C14-1</f>
        <v>3.6822897445361047E-3</v>
      </c>
      <c r="E14" s="46"/>
      <c r="F14" s="78">
        <v>840345</v>
      </c>
      <c r="G14" s="51">
        <v>839281</v>
      </c>
      <c r="H14" s="45">
        <f>F14/G14-1</f>
        <v>1.2677518018398004E-3</v>
      </c>
      <c r="I14" s="46"/>
      <c r="J14" s="78">
        <v>16343</v>
      </c>
      <c r="K14" s="87">
        <v>14264</v>
      </c>
      <c r="L14" s="45">
        <f t="shared" si="3"/>
        <v>0.14575154234436338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</row>
    <row r="15" spans="1:73" s="74" customFormat="1" x14ac:dyDescent="0.25">
      <c r="A15" s="40" t="s">
        <v>12</v>
      </c>
      <c r="B15" s="47">
        <f>SUM(F15,J15)</f>
        <v>907191</v>
      </c>
      <c r="C15" s="47">
        <f>SUM(G15,K15)</f>
        <v>930911</v>
      </c>
      <c r="D15" s="48">
        <f t="shared" si="0"/>
        <v>-2.5480416495239577E-2</v>
      </c>
      <c r="E15" s="75"/>
      <c r="F15" s="47">
        <v>890337</v>
      </c>
      <c r="G15" s="47">
        <v>913168</v>
      </c>
      <c r="H15" s="48">
        <f t="shared" si="4"/>
        <v>-2.5001971159742786E-2</v>
      </c>
      <c r="I15" s="75"/>
      <c r="J15" s="47">
        <v>16854</v>
      </c>
      <c r="K15" s="47">
        <v>17743</v>
      </c>
      <c r="L15" s="48">
        <f t="shared" si="3"/>
        <v>-5.0104266471284409E-2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</row>
    <row r="16" spans="1:73" x14ac:dyDescent="0.25">
      <c r="A16" s="50" t="s">
        <v>13</v>
      </c>
      <c r="B16" s="44">
        <f t="shared" si="1"/>
        <v>850458</v>
      </c>
      <c r="C16" s="44">
        <f t="shared" si="2"/>
        <v>892995</v>
      </c>
      <c r="D16" s="45">
        <f t="shared" si="0"/>
        <v>-4.7634085297230122E-2</v>
      </c>
      <c r="E16" s="46"/>
      <c r="F16" s="64">
        <v>832723</v>
      </c>
      <c r="G16" s="51">
        <v>876363</v>
      </c>
      <c r="H16" s="45">
        <f>F16/G16-1</f>
        <v>-4.9796716657366846E-2</v>
      </c>
      <c r="I16" s="46"/>
      <c r="J16" s="64">
        <v>17735</v>
      </c>
      <c r="K16" s="44">
        <v>16632</v>
      </c>
      <c r="L16" s="45">
        <f>J16/K16-1</f>
        <v>6.6317941317941331E-2</v>
      </c>
      <c r="M16" s="46"/>
      <c r="N16" s="46"/>
      <c r="O16" s="46"/>
      <c r="P16" s="46"/>
      <c r="Q16" s="46"/>
      <c r="R16" s="46"/>
    </row>
    <row r="17" spans="1:18" x14ac:dyDescent="0.25">
      <c r="A17" s="40" t="s">
        <v>14</v>
      </c>
      <c r="B17" s="47">
        <f t="shared" si="1"/>
        <v>828070</v>
      </c>
      <c r="C17" s="47">
        <f t="shared" si="2"/>
        <v>899451</v>
      </c>
      <c r="D17" s="48">
        <f t="shared" si="0"/>
        <v>-7.9360632207869042E-2</v>
      </c>
      <c r="E17" s="46"/>
      <c r="F17" s="47">
        <v>812886</v>
      </c>
      <c r="G17" s="47">
        <v>883690</v>
      </c>
      <c r="H17" s="48">
        <f t="shared" si="4"/>
        <v>-8.012312009867717E-2</v>
      </c>
      <c r="I17" s="46"/>
      <c r="J17" s="47">
        <v>15184</v>
      </c>
      <c r="K17" s="47">
        <v>15761</v>
      </c>
      <c r="L17" s="48">
        <f t="shared" si="3"/>
        <v>-3.6609352198464618E-2</v>
      </c>
      <c r="M17" s="46"/>
      <c r="N17" s="46"/>
      <c r="O17" s="46"/>
      <c r="P17" s="46"/>
      <c r="Q17" s="46"/>
      <c r="R17" s="46"/>
    </row>
    <row r="18" spans="1:18" x14ac:dyDescent="0.25">
      <c r="A18" s="42" t="s">
        <v>31</v>
      </c>
      <c r="B18" s="44">
        <f>SUM(B6:B17)</f>
        <v>10678873</v>
      </c>
      <c r="C18" s="44">
        <f>SUM(C6:C17)</f>
        <v>10423578</v>
      </c>
      <c r="D18" s="45">
        <f>B18/C18-1</f>
        <v>2.4492069805588823E-2</v>
      </c>
      <c r="E18" s="46"/>
      <c r="F18" s="44">
        <f>SUM(F6:F17)</f>
        <v>10470605</v>
      </c>
      <c r="G18" s="44">
        <f>SUM(G6:G17)</f>
        <v>10203553</v>
      </c>
      <c r="H18" s="45">
        <f>F18/G18-1</f>
        <v>2.6172451890042581E-2</v>
      </c>
      <c r="I18" s="46"/>
      <c r="J18" s="44">
        <f>SUM(J6:J17)</f>
        <v>208268</v>
      </c>
      <c r="K18" s="44">
        <f>SUM(K6:K17)</f>
        <v>220025</v>
      </c>
      <c r="L18" s="45">
        <f>J18/K18-1</f>
        <v>-5.3434836950346565E-2</v>
      </c>
      <c r="M18" s="46"/>
      <c r="N18" s="46"/>
      <c r="O18" s="46"/>
      <c r="P18" s="46"/>
      <c r="Q18" s="46"/>
      <c r="R18" s="46"/>
    </row>
    <row r="19" spans="1:18" x14ac:dyDescent="0.25">
      <c r="A19" s="39"/>
      <c r="G19" s="75"/>
      <c r="I19" s="46"/>
    </row>
    <row r="20" spans="1:18" x14ac:dyDescent="0.25">
      <c r="A20" s="55" t="s">
        <v>42</v>
      </c>
      <c r="B20" s="36"/>
      <c r="F20" s="43"/>
      <c r="I20" s="46"/>
    </row>
    <row r="21" spans="1:18" x14ac:dyDescent="0.25">
      <c r="A21" s="2" t="s">
        <v>53</v>
      </c>
      <c r="B21" s="36"/>
      <c r="I21" s="46"/>
    </row>
  </sheetData>
  <mergeCells count="4">
    <mergeCell ref="B3:D3"/>
    <mergeCell ref="F3:H3"/>
    <mergeCell ref="J3:L3"/>
    <mergeCell ref="A1:L1"/>
  </mergeCells>
  <phoneticPr fontId="26" type="noConversion"/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L24"/>
  <sheetViews>
    <sheetView zoomScaleNormal="100" zoomScaleSheetLayoutView="100" workbookViewId="0">
      <selection activeCell="I36" sqref="I36"/>
    </sheetView>
  </sheetViews>
  <sheetFormatPr baseColWidth="10" defaultColWidth="9.1640625" defaultRowHeight="19" x14ac:dyDescent="0.25"/>
  <cols>
    <col min="1" max="1" width="14.5" style="35" customWidth="1"/>
    <col min="2" max="2" width="14.1640625" style="35" customWidth="1"/>
    <col min="3" max="3" width="14.33203125" style="35" bestFit="1" customWidth="1"/>
    <col min="4" max="4" width="10.5" style="35" bestFit="1" customWidth="1"/>
    <col min="5" max="5" width="9.1640625" style="35"/>
    <col min="6" max="6" width="14" style="35" customWidth="1"/>
    <col min="7" max="7" width="14.6640625" style="35" customWidth="1"/>
    <col min="8" max="8" width="11" style="35" customWidth="1"/>
    <col min="9" max="9" width="9.1640625" style="35"/>
    <col min="10" max="10" width="15.6640625" style="35" customWidth="1"/>
    <col min="11" max="11" width="14.33203125" style="35" bestFit="1" customWidth="1"/>
    <col min="12" max="12" width="10.6640625" style="35" customWidth="1"/>
    <col min="13" max="16384" width="9.1640625" style="35"/>
  </cols>
  <sheetData>
    <row r="1" spans="1:12" x14ac:dyDescent="0.25">
      <c r="A1" s="117" t="s">
        <v>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x14ac:dyDescent="0.25">
      <c r="A3" s="36"/>
      <c r="B3" s="113" t="s">
        <v>50</v>
      </c>
      <c r="C3" s="113"/>
      <c r="D3" s="113"/>
      <c r="E3" s="39"/>
      <c r="F3" s="113" t="s">
        <v>15</v>
      </c>
      <c r="G3" s="113"/>
      <c r="H3" s="113"/>
      <c r="I3" s="36"/>
      <c r="J3" s="113" t="s">
        <v>16</v>
      </c>
      <c r="K3" s="113"/>
      <c r="L3" s="113"/>
    </row>
    <row r="4" spans="1:12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38" t="s">
        <v>30</v>
      </c>
    </row>
    <row r="5" spans="1:12" x14ac:dyDescent="0.25">
      <c r="A5" s="40"/>
      <c r="B5" s="41"/>
      <c r="C5" s="41"/>
      <c r="D5" s="41"/>
      <c r="E5" s="39"/>
      <c r="F5" s="41"/>
      <c r="G5" s="41"/>
      <c r="H5" s="41"/>
      <c r="I5" s="39"/>
      <c r="J5" s="41"/>
      <c r="K5" s="41"/>
      <c r="L5" s="41"/>
    </row>
    <row r="6" spans="1:12" x14ac:dyDescent="0.25">
      <c r="A6" s="42" t="s">
        <v>3</v>
      </c>
      <c r="B6" s="44">
        <f>SUM(F6,J6)</f>
        <v>1693016</v>
      </c>
      <c r="C6" s="65">
        <f>SUM(G6,K6)</f>
        <v>1503048</v>
      </c>
      <c r="D6" s="45">
        <f t="shared" ref="D6:D17" si="0">B6/C6-1</f>
        <v>0.12638851187719879</v>
      </c>
      <c r="E6" s="46"/>
      <c r="F6" s="65">
        <v>1629207</v>
      </c>
      <c r="G6" s="65">
        <v>1449458</v>
      </c>
      <c r="H6" s="45">
        <f t="shared" ref="H6:H17" si="1">F6/G6-1</f>
        <v>0.12401118211083029</v>
      </c>
      <c r="I6" s="39"/>
      <c r="J6" s="65">
        <v>63809</v>
      </c>
      <c r="K6" s="65">
        <v>53590</v>
      </c>
      <c r="L6" s="45">
        <f>J6/K6-1</f>
        <v>0.19068856129874967</v>
      </c>
    </row>
    <row r="7" spans="1:12" x14ac:dyDescent="0.25">
      <c r="A7" s="40" t="s">
        <v>4</v>
      </c>
      <c r="B7" s="47">
        <f>SUM(F7,J7)</f>
        <v>1637632</v>
      </c>
      <c r="C7" s="47">
        <f t="shared" ref="C7:C17" si="2">SUM(G7,K7)</f>
        <v>1426808</v>
      </c>
      <c r="D7" s="48">
        <f t="shared" si="0"/>
        <v>0.1477591939490106</v>
      </c>
      <c r="E7" s="46"/>
      <c r="F7" s="89">
        <v>1568953</v>
      </c>
      <c r="G7" s="47">
        <v>1378631</v>
      </c>
      <c r="H7" s="48">
        <f t="shared" si="1"/>
        <v>0.13805144378735146</v>
      </c>
      <c r="I7" s="46"/>
      <c r="J7" s="89">
        <v>68679</v>
      </c>
      <c r="K7" s="47">
        <v>48177</v>
      </c>
      <c r="L7" s="48">
        <f t="shared" ref="L7:L17" si="3">J7/K7-1</f>
        <v>0.42555576312348209</v>
      </c>
    </row>
    <row r="8" spans="1:12" x14ac:dyDescent="0.25">
      <c r="A8" s="42" t="s">
        <v>5</v>
      </c>
      <c r="B8" s="44">
        <f>SUM(F8,J8)</f>
        <v>2055710</v>
      </c>
      <c r="C8" s="65">
        <f t="shared" si="2"/>
        <v>1771816</v>
      </c>
      <c r="D8" s="45">
        <f t="shared" si="0"/>
        <v>0.1602276985872122</v>
      </c>
      <c r="E8" s="46"/>
      <c r="F8" s="65">
        <v>1974742</v>
      </c>
      <c r="G8" s="64">
        <v>1710179</v>
      </c>
      <c r="H8" s="45">
        <f t="shared" si="1"/>
        <v>0.15469901103919526</v>
      </c>
      <c r="I8" s="46"/>
      <c r="J8" s="65">
        <v>80968</v>
      </c>
      <c r="K8" s="64">
        <v>61637</v>
      </c>
      <c r="L8" s="45">
        <f t="shared" si="3"/>
        <v>0.31362655547804086</v>
      </c>
    </row>
    <row r="9" spans="1:12" x14ac:dyDescent="0.25">
      <c r="A9" s="40" t="s">
        <v>6</v>
      </c>
      <c r="B9" s="47">
        <f t="shared" ref="B9:B17" si="4">SUM(F9,J9)</f>
        <v>1983570</v>
      </c>
      <c r="C9" s="47">
        <f t="shared" si="2"/>
        <v>1783668</v>
      </c>
      <c r="D9" s="48">
        <f t="shared" si="0"/>
        <v>0.11207354731934416</v>
      </c>
      <c r="E9" s="46"/>
      <c r="F9" s="89">
        <v>1900928</v>
      </c>
      <c r="G9" s="47">
        <v>1715399</v>
      </c>
      <c r="H9" s="48">
        <f t="shared" si="1"/>
        <v>0.10815501233240776</v>
      </c>
      <c r="I9" s="46"/>
      <c r="J9" s="89">
        <v>82642</v>
      </c>
      <c r="K9" s="47">
        <v>68269</v>
      </c>
      <c r="L9" s="48">
        <f t="shared" si="3"/>
        <v>0.21053479617395898</v>
      </c>
    </row>
    <row r="10" spans="1:12" x14ac:dyDescent="0.25">
      <c r="A10" s="42" t="s">
        <v>7</v>
      </c>
      <c r="B10" s="44">
        <f t="shared" si="4"/>
        <v>2058105</v>
      </c>
      <c r="C10" s="65">
        <f t="shared" si="2"/>
        <v>1879821</v>
      </c>
      <c r="D10" s="45">
        <f t="shared" si="0"/>
        <v>9.4840944962312879E-2</v>
      </c>
      <c r="E10" s="46"/>
      <c r="F10" s="65">
        <v>1966585</v>
      </c>
      <c r="G10" s="64">
        <v>1801770</v>
      </c>
      <c r="H10" s="45">
        <f t="shared" si="1"/>
        <v>9.1473939515032354E-2</v>
      </c>
      <c r="I10" s="46"/>
      <c r="J10" s="65">
        <v>91520</v>
      </c>
      <c r="K10" s="64">
        <v>78051</v>
      </c>
      <c r="L10" s="45">
        <f t="shared" si="3"/>
        <v>0.17256665513574454</v>
      </c>
    </row>
    <row r="11" spans="1:12" x14ac:dyDescent="0.25">
      <c r="A11" s="40" t="s">
        <v>8</v>
      </c>
      <c r="B11" s="47">
        <f t="shared" si="4"/>
        <v>2234733</v>
      </c>
      <c r="C11" s="47">
        <f t="shared" si="2"/>
        <v>2035419</v>
      </c>
      <c r="D11" s="48">
        <f t="shared" si="0"/>
        <v>9.7922835543934772E-2</v>
      </c>
      <c r="E11" s="46"/>
      <c r="F11" s="89">
        <v>2136046</v>
      </c>
      <c r="G11" s="47">
        <v>1942732</v>
      </c>
      <c r="H11" s="48">
        <f t="shared" si="1"/>
        <v>9.9506262315131488E-2</v>
      </c>
      <c r="I11" s="46"/>
      <c r="J11" s="89">
        <v>98687</v>
      </c>
      <c r="K11" s="47">
        <v>92687</v>
      </c>
      <c r="L11" s="48">
        <f t="shared" si="3"/>
        <v>6.4733997216438022E-2</v>
      </c>
    </row>
    <row r="12" spans="1:12" x14ac:dyDescent="0.25">
      <c r="A12" s="50" t="s">
        <v>9</v>
      </c>
      <c r="B12" s="44">
        <f>SUM(F12,J12)</f>
        <v>2342328</v>
      </c>
      <c r="C12" s="44">
        <f t="shared" si="2"/>
        <v>2152663</v>
      </c>
      <c r="D12" s="45">
        <f t="shared" si="0"/>
        <v>8.8107149145035812E-2</v>
      </c>
      <c r="E12" s="46"/>
      <c r="F12" s="65">
        <v>2233147</v>
      </c>
      <c r="G12" s="64">
        <v>2051321</v>
      </c>
      <c r="H12" s="45">
        <f t="shared" si="1"/>
        <v>8.8638491976633649E-2</v>
      </c>
      <c r="I12" s="46"/>
      <c r="J12" s="65">
        <v>109181</v>
      </c>
      <c r="K12" s="64">
        <v>101342</v>
      </c>
      <c r="L12" s="45">
        <f t="shared" si="3"/>
        <v>7.7351937005387672E-2</v>
      </c>
    </row>
    <row r="13" spans="1:12" x14ac:dyDescent="0.25">
      <c r="A13" s="40" t="s">
        <v>10</v>
      </c>
      <c r="B13" s="47">
        <f t="shared" si="4"/>
        <v>2273766</v>
      </c>
      <c r="C13" s="47">
        <f t="shared" si="2"/>
        <v>2115213</v>
      </c>
      <c r="D13" s="48">
        <f t="shared" si="0"/>
        <v>7.495840844397228E-2</v>
      </c>
      <c r="E13" s="46"/>
      <c r="F13" s="89">
        <v>2173456</v>
      </c>
      <c r="G13" s="47">
        <v>2021503</v>
      </c>
      <c r="H13" s="48">
        <f t="shared" si="1"/>
        <v>7.5168327724470352E-2</v>
      </c>
      <c r="I13" s="46"/>
      <c r="J13" s="89">
        <v>100310</v>
      </c>
      <c r="K13" s="47">
        <v>93710</v>
      </c>
      <c r="L13" s="48">
        <f t="shared" si="3"/>
        <v>7.0430050154732582E-2</v>
      </c>
    </row>
    <row r="14" spans="1:12" x14ac:dyDescent="0.25">
      <c r="A14" s="42" t="s">
        <v>11</v>
      </c>
      <c r="B14" s="44">
        <f t="shared" si="4"/>
        <v>1923931</v>
      </c>
      <c r="C14" s="44">
        <f t="shared" si="2"/>
        <v>1844656</v>
      </c>
      <c r="D14" s="45">
        <f t="shared" si="0"/>
        <v>4.2975492449540686E-2</v>
      </c>
      <c r="E14" s="46"/>
      <c r="F14" s="65">
        <v>1840096</v>
      </c>
      <c r="G14" s="64">
        <v>1775220</v>
      </c>
      <c r="H14" s="45">
        <f t="shared" si="1"/>
        <v>3.654532959295187E-2</v>
      </c>
      <c r="I14" s="46"/>
      <c r="J14" s="65">
        <v>83835</v>
      </c>
      <c r="K14" s="64">
        <v>69436</v>
      </c>
      <c r="L14" s="45">
        <f t="shared" si="3"/>
        <v>0.20737081629126108</v>
      </c>
    </row>
    <row r="15" spans="1:12" x14ac:dyDescent="0.25">
      <c r="A15" s="40" t="s">
        <v>12</v>
      </c>
      <c r="B15" s="47">
        <f>SUM(F15,J15)</f>
        <v>2058469</v>
      </c>
      <c r="C15" s="47">
        <f t="shared" si="2"/>
        <v>1935382</v>
      </c>
      <c r="D15" s="48">
        <f t="shared" si="0"/>
        <v>6.3598297390385916E-2</v>
      </c>
      <c r="E15" s="46"/>
      <c r="F15" s="89">
        <v>1969141</v>
      </c>
      <c r="G15" s="47">
        <v>1861225</v>
      </c>
      <c r="H15" s="48">
        <f t="shared" si="1"/>
        <v>5.7981168316565634E-2</v>
      </c>
      <c r="I15" s="46"/>
      <c r="J15" s="89">
        <v>89328</v>
      </c>
      <c r="K15" s="47">
        <v>74157</v>
      </c>
      <c r="L15" s="48">
        <f t="shared" si="3"/>
        <v>0.20457947327966353</v>
      </c>
    </row>
    <row r="16" spans="1:12" x14ac:dyDescent="0.25">
      <c r="A16" s="50" t="s">
        <v>13</v>
      </c>
      <c r="B16" s="44">
        <f t="shared" si="4"/>
        <v>2024205</v>
      </c>
      <c r="C16" s="64">
        <f t="shared" si="2"/>
        <v>1870609</v>
      </c>
      <c r="D16" s="45">
        <f t="shared" si="0"/>
        <v>8.2110157707997677E-2</v>
      </c>
      <c r="E16" s="46"/>
      <c r="F16" s="65">
        <v>1939558</v>
      </c>
      <c r="G16" s="44">
        <v>1801441</v>
      </c>
      <c r="H16" s="45">
        <f t="shared" si="1"/>
        <v>7.6670287841788864E-2</v>
      </c>
      <c r="I16" s="46"/>
      <c r="J16" s="65">
        <v>84647</v>
      </c>
      <c r="K16" s="44">
        <v>69168</v>
      </c>
      <c r="L16" s="45">
        <f t="shared" si="3"/>
        <v>0.22378845708998374</v>
      </c>
    </row>
    <row r="17" spans="1:12" x14ac:dyDescent="0.25">
      <c r="A17" s="40" t="s">
        <v>14</v>
      </c>
      <c r="B17" s="47">
        <f t="shared" si="4"/>
        <v>1958804</v>
      </c>
      <c r="C17" s="47">
        <f t="shared" si="2"/>
        <v>1855664</v>
      </c>
      <c r="D17" s="48">
        <f t="shared" si="0"/>
        <v>5.5581182800334528E-2</v>
      </c>
      <c r="E17" s="46"/>
      <c r="F17" s="89">
        <v>1874022</v>
      </c>
      <c r="G17" s="47">
        <v>1791476</v>
      </c>
      <c r="H17" s="48">
        <f t="shared" si="1"/>
        <v>4.6077089506083357E-2</v>
      </c>
      <c r="I17" s="46"/>
      <c r="J17" s="89">
        <v>84782</v>
      </c>
      <c r="K17" s="47">
        <v>64188</v>
      </c>
      <c r="L17" s="48">
        <f t="shared" si="3"/>
        <v>0.32083878606593141</v>
      </c>
    </row>
    <row r="18" spans="1:12" x14ac:dyDescent="0.25">
      <c r="A18" s="42" t="s">
        <v>38</v>
      </c>
      <c r="B18" s="44">
        <f>SUM(B6:B17)</f>
        <v>24244269</v>
      </c>
      <c r="C18" s="44">
        <f>SUM(C6:C17)</f>
        <v>22174767</v>
      </c>
      <c r="D18" s="45">
        <f>B18/C18-1</f>
        <v>9.3326888169783295E-2</v>
      </c>
      <c r="E18" s="46"/>
      <c r="F18" s="44">
        <f>SUM(F6:F17)</f>
        <v>23205881</v>
      </c>
      <c r="G18" s="44">
        <f>SUM(G6:G17)</f>
        <v>21300355</v>
      </c>
      <c r="H18" s="45">
        <f>F18/G18-1</f>
        <v>8.9459823556931273E-2</v>
      </c>
      <c r="I18" s="46"/>
      <c r="J18" s="44">
        <f>SUM(J6:J17)</f>
        <v>1038388</v>
      </c>
      <c r="K18" s="44">
        <f>SUM(K6:K17)</f>
        <v>874412</v>
      </c>
      <c r="L18" s="45">
        <f>J18/K18-1</f>
        <v>0.18752716110940848</v>
      </c>
    </row>
    <row r="19" spans="1:12" x14ac:dyDescent="0.25">
      <c r="A19" s="39"/>
      <c r="B19" s="39"/>
      <c r="C19" s="36"/>
      <c r="E19" s="46"/>
      <c r="I19" s="46"/>
    </row>
    <row r="20" spans="1:12" x14ac:dyDescent="0.25">
      <c r="A20" s="55" t="s">
        <v>47</v>
      </c>
      <c r="B20" s="39"/>
      <c r="C20" s="36"/>
      <c r="E20" s="46"/>
      <c r="G20" s="35" t="s">
        <v>54</v>
      </c>
    </row>
    <row r="21" spans="1:12" x14ac:dyDescent="0.25">
      <c r="A21" s="2" t="s">
        <v>53</v>
      </c>
      <c r="E21" s="46"/>
    </row>
    <row r="24" spans="1:12" x14ac:dyDescent="0.25">
      <c r="G24" s="35" t="s">
        <v>52</v>
      </c>
    </row>
  </sheetData>
  <mergeCells count="4">
    <mergeCell ref="B3:D3"/>
    <mergeCell ref="F3:H3"/>
    <mergeCell ref="J3:L3"/>
    <mergeCell ref="A1:L1"/>
  </mergeCells>
  <phoneticPr fontId="26" type="noConversion"/>
  <pageMargins left="0.7" right="0.7" top="0.75" bottom="0.75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T21"/>
  <sheetViews>
    <sheetView zoomScaleNormal="100" zoomScaleSheetLayoutView="100" workbookViewId="0">
      <selection activeCell="G19" sqref="G19"/>
    </sheetView>
  </sheetViews>
  <sheetFormatPr baseColWidth="10" defaultColWidth="9.1640625" defaultRowHeight="19" x14ac:dyDescent="0.25"/>
  <cols>
    <col min="1" max="1" width="14" style="35" customWidth="1"/>
    <col min="2" max="3" width="14.1640625" style="35" bestFit="1" customWidth="1"/>
    <col min="4" max="4" width="10.5" style="35" bestFit="1" customWidth="1"/>
    <col min="5" max="5" width="10" style="35" customWidth="1"/>
    <col min="6" max="7" width="14.1640625" style="35" bestFit="1" customWidth="1"/>
    <col min="8" max="8" width="10.83203125" style="35" customWidth="1"/>
    <col min="9" max="9" width="9.1640625" style="35"/>
    <col min="10" max="10" width="15.6640625" style="35" bestFit="1" customWidth="1"/>
    <col min="11" max="11" width="12.6640625" style="35" bestFit="1" customWidth="1"/>
    <col min="12" max="12" width="10" style="35" bestFit="1" customWidth="1"/>
    <col min="13" max="16384" width="9.1640625" style="35"/>
  </cols>
  <sheetData>
    <row r="1" spans="1:20" s="46" customFormat="1" x14ac:dyDescent="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3" spans="1:20" x14ac:dyDescent="0.25">
      <c r="A3" s="36"/>
      <c r="B3" s="113" t="s">
        <v>50</v>
      </c>
      <c r="C3" s="113"/>
      <c r="D3" s="113"/>
      <c r="E3" s="39"/>
      <c r="F3" s="113" t="s">
        <v>15</v>
      </c>
      <c r="G3" s="113"/>
      <c r="H3" s="113"/>
      <c r="I3" s="36"/>
      <c r="J3" s="113" t="s">
        <v>16</v>
      </c>
      <c r="K3" s="113"/>
      <c r="L3" s="113"/>
    </row>
    <row r="4" spans="1:20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38" t="s">
        <v>17</v>
      </c>
    </row>
    <row r="5" spans="1:20" x14ac:dyDescent="0.25">
      <c r="A5" s="40"/>
      <c r="B5" s="57"/>
      <c r="C5" s="41"/>
      <c r="D5" s="57"/>
      <c r="E5" s="39"/>
      <c r="F5" s="57"/>
      <c r="G5" s="57"/>
      <c r="H5" s="41"/>
      <c r="I5" s="39"/>
      <c r="J5" s="91"/>
      <c r="K5" s="91"/>
      <c r="L5" s="91"/>
    </row>
    <row r="6" spans="1:20" x14ac:dyDescent="0.25">
      <c r="A6" s="42" t="s">
        <v>3</v>
      </c>
      <c r="B6" s="44">
        <f>SUM(F6,J6)</f>
        <v>949323</v>
      </c>
      <c r="C6" s="44">
        <f>SUM(G6,K6)</f>
        <v>908898</v>
      </c>
      <c r="D6" s="45">
        <f t="shared" ref="D6:D18" si="0">B6/C6-1</f>
        <v>4.4476938006244859E-2</v>
      </c>
      <c r="E6" s="61"/>
      <c r="F6" s="65">
        <v>949323</v>
      </c>
      <c r="G6" s="65">
        <v>908898</v>
      </c>
      <c r="H6" s="45">
        <f t="shared" ref="H6:H18" si="1">F6/G6-1</f>
        <v>4.4476938006244859E-2</v>
      </c>
      <c r="I6" s="62"/>
      <c r="J6" s="92"/>
      <c r="K6" s="92">
        <v>0</v>
      </c>
      <c r="L6" s="93">
        <v>0</v>
      </c>
    </row>
    <row r="7" spans="1:20" x14ac:dyDescent="0.25">
      <c r="A7" s="40" t="s">
        <v>4</v>
      </c>
      <c r="B7" s="47">
        <f t="shared" ref="B7:B17" si="2">SUM(F7,J7)</f>
        <v>894529</v>
      </c>
      <c r="C7" s="47">
        <f t="shared" ref="C7:C17" si="3">SUM(G7,K7)</f>
        <v>849866</v>
      </c>
      <c r="D7" s="48">
        <f t="shared" si="0"/>
        <v>5.2552990706770331E-2</v>
      </c>
      <c r="E7" s="61"/>
      <c r="F7" s="89">
        <v>894529</v>
      </c>
      <c r="G7" s="47">
        <v>849866</v>
      </c>
      <c r="H7" s="48">
        <f t="shared" si="1"/>
        <v>5.2552990706770331E-2</v>
      </c>
      <c r="I7" s="61"/>
      <c r="J7" s="94"/>
      <c r="K7" s="92">
        <v>0</v>
      </c>
      <c r="L7" s="93">
        <v>0</v>
      </c>
    </row>
    <row r="8" spans="1:20" x14ac:dyDescent="0.25">
      <c r="A8" s="50" t="s">
        <v>5</v>
      </c>
      <c r="B8" s="44">
        <f>SUM(F8,J8)</f>
        <v>1069590</v>
      </c>
      <c r="C8" s="44">
        <f t="shared" si="3"/>
        <v>1008886</v>
      </c>
      <c r="D8" s="45">
        <f t="shared" si="0"/>
        <v>6.0169335286642811E-2</v>
      </c>
      <c r="E8" s="61"/>
      <c r="F8" s="65">
        <v>1069590</v>
      </c>
      <c r="G8" s="64">
        <v>1008886</v>
      </c>
      <c r="H8" s="45">
        <f t="shared" si="1"/>
        <v>6.0169335286642811E-2</v>
      </c>
      <c r="I8" s="61"/>
      <c r="J8" s="94"/>
      <c r="K8" s="92">
        <v>0</v>
      </c>
      <c r="L8" s="93">
        <v>0</v>
      </c>
    </row>
    <row r="9" spans="1:20" x14ac:dyDescent="0.25">
      <c r="A9" s="40" t="s">
        <v>6</v>
      </c>
      <c r="B9" s="47">
        <f t="shared" si="2"/>
        <v>1119019</v>
      </c>
      <c r="C9" s="47">
        <f t="shared" si="3"/>
        <v>1061616</v>
      </c>
      <c r="D9" s="48">
        <f t="shared" si="0"/>
        <v>5.4071340296302894E-2</v>
      </c>
      <c r="E9" s="61"/>
      <c r="F9" s="89">
        <v>1119019</v>
      </c>
      <c r="G9" s="47">
        <v>1061616</v>
      </c>
      <c r="H9" s="48">
        <f t="shared" si="1"/>
        <v>5.4071340296302894E-2</v>
      </c>
      <c r="I9" s="61"/>
      <c r="J9" s="94"/>
      <c r="K9" s="92">
        <v>0</v>
      </c>
      <c r="L9" s="93">
        <v>0</v>
      </c>
    </row>
    <row r="10" spans="1:20" x14ac:dyDescent="0.25">
      <c r="A10" s="42" t="s">
        <v>7</v>
      </c>
      <c r="B10" s="44">
        <f t="shared" si="2"/>
        <v>1187120</v>
      </c>
      <c r="C10" s="44">
        <f t="shared" si="3"/>
        <v>1140821</v>
      </c>
      <c r="D10" s="45">
        <f t="shared" si="0"/>
        <v>4.0583930344900709E-2</v>
      </c>
      <c r="E10" s="61"/>
      <c r="F10" s="65">
        <v>1187120</v>
      </c>
      <c r="G10" s="64">
        <v>1140821</v>
      </c>
      <c r="H10" s="45">
        <f t="shared" si="1"/>
        <v>4.0583930344900709E-2</v>
      </c>
      <c r="I10" s="61"/>
      <c r="J10" s="94"/>
      <c r="K10" s="95">
        <v>0</v>
      </c>
      <c r="L10" s="93">
        <v>0</v>
      </c>
    </row>
    <row r="11" spans="1:20" x14ac:dyDescent="0.25">
      <c r="A11" s="40" t="s">
        <v>8</v>
      </c>
      <c r="B11" s="47">
        <f t="shared" si="2"/>
        <v>1253329</v>
      </c>
      <c r="C11" s="47">
        <f t="shared" si="3"/>
        <v>1218265</v>
      </c>
      <c r="D11" s="48">
        <f t="shared" si="0"/>
        <v>2.8781915264741276E-2</v>
      </c>
      <c r="E11" s="61"/>
      <c r="F11" s="89">
        <v>1253329</v>
      </c>
      <c r="G11" s="47">
        <v>1218265</v>
      </c>
      <c r="H11" s="48">
        <f t="shared" si="1"/>
        <v>2.8781915264741276E-2</v>
      </c>
      <c r="I11" s="61"/>
      <c r="J11" s="94"/>
      <c r="K11" s="92">
        <v>0</v>
      </c>
      <c r="L11" s="93">
        <v>0</v>
      </c>
    </row>
    <row r="12" spans="1:20" x14ac:dyDescent="0.25">
      <c r="A12" s="42" t="s">
        <v>9</v>
      </c>
      <c r="B12" s="44">
        <f t="shared" si="2"/>
        <v>1318052</v>
      </c>
      <c r="C12" s="44">
        <f t="shared" si="3"/>
        <v>1235511</v>
      </c>
      <c r="D12" s="45">
        <f t="shared" si="0"/>
        <v>6.6807175330693136E-2</v>
      </c>
      <c r="E12" s="61"/>
      <c r="F12" s="65">
        <v>1318052</v>
      </c>
      <c r="G12" s="44">
        <v>1235511</v>
      </c>
      <c r="H12" s="45">
        <f t="shared" si="1"/>
        <v>6.6807175330693136E-2</v>
      </c>
      <c r="I12" s="61"/>
      <c r="J12" s="94"/>
      <c r="K12" s="92">
        <v>0</v>
      </c>
      <c r="L12" s="93">
        <v>0</v>
      </c>
    </row>
    <row r="13" spans="1:20" x14ac:dyDescent="0.25">
      <c r="A13" s="40" t="s">
        <v>10</v>
      </c>
      <c r="B13" s="47">
        <f t="shared" si="2"/>
        <v>1302300</v>
      </c>
      <c r="C13" s="47">
        <f t="shared" si="3"/>
        <v>1226648</v>
      </c>
      <c r="D13" s="48">
        <f t="shared" si="0"/>
        <v>6.1673764600765679E-2</v>
      </c>
      <c r="E13" s="61"/>
      <c r="F13" s="89">
        <v>1302300</v>
      </c>
      <c r="G13" s="47">
        <v>1226648</v>
      </c>
      <c r="H13" s="48">
        <f t="shared" si="1"/>
        <v>6.1673764600765679E-2</v>
      </c>
      <c r="I13" s="61"/>
      <c r="J13" s="94"/>
      <c r="K13" s="92">
        <v>0</v>
      </c>
      <c r="L13" s="93">
        <v>0</v>
      </c>
    </row>
    <row r="14" spans="1:20" s="75" customFormat="1" x14ac:dyDescent="0.25">
      <c r="A14" s="58" t="s">
        <v>11</v>
      </c>
      <c r="B14" s="44">
        <f t="shared" si="2"/>
        <v>1127927</v>
      </c>
      <c r="C14" s="44">
        <f t="shared" si="3"/>
        <v>1083301</v>
      </c>
      <c r="D14" s="45">
        <f t="shared" si="0"/>
        <v>4.11944602654295E-2</v>
      </c>
      <c r="E14" s="80"/>
      <c r="F14" s="65">
        <v>1127927</v>
      </c>
      <c r="G14" s="78">
        <v>1083301</v>
      </c>
      <c r="H14" s="45">
        <f t="shared" si="1"/>
        <v>4.11944602654295E-2</v>
      </c>
      <c r="I14" s="80"/>
      <c r="J14" s="94"/>
      <c r="K14" s="92">
        <v>0</v>
      </c>
      <c r="L14" s="93">
        <v>0</v>
      </c>
    </row>
    <row r="15" spans="1:20" s="74" customFormat="1" x14ac:dyDescent="0.25">
      <c r="A15" s="40" t="s">
        <v>12</v>
      </c>
      <c r="B15" s="47">
        <f t="shared" si="2"/>
        <v>1161056</v>
      </c>
      <c r="C15" s="47">
        <f t="shared" si="3"/>
        <v>1140921</v>
      </c>
      <c r="D15" s="48">
        <f t="shared" si="0"/>
        <v>1.7648022956891829E-2</v>
      </c>
      <c r="E15" s="80"/>
      <c r="F15" s="89">
        <v>1161056</v>
      </c>
      <c r="G15" s="47">
        <v>1140921</v>
      </c>
      <c r="H15" s="45">
        <f t="shared" si="1"/>
        <v>1.7648022956891829E-2</v>
      </c>
      <c r="I15" s="80"/>
      <c r="J15" s="94"/>
      <c r="K15" s="92">
        <v>0</v>
      </c>
      <c r="L15" s="93">
        <v>0</v>
      </c>
      <c r="M15" s="75"/>
      <c r="N15" s="75"/>
      <c r="O15" s="75"/>
      <c r="P15" s="75"/>
      <c r="Q15" s="75"/>
      <c r="R15" s="75"/>
      <c r="S15" s="75"/>
      <c r="T15" s="75"/>
    </row>
    <row r="16" spans="1:20" s="75" customFormat="1" x14ac:dyDescent="0.25">
      <c r="A16" s="58" t="s">
        <v>13</v>
      </c>
      <c r="B16" s="44">
        <f t="shared" si="2"/>
        <v>1121937</v>
      </c>
      <c r="C16" s="44">
        <f t="shared" si="3"/>
        <v>1111124</v>
      </c>
      <c r="D16" s="45">
        <f t="shared" si="0"/>
        <v>9.7315871135894572E-3</v>
      </c>
      <c r="E16" s="80"/>
      <c r="F16" s="65">
        <v>1121937</v>
      </c>
      <c r="G16" s="78">
        <v>1111124</v>
      </c>
      <c r="H16" s="45">
        <f t="shared" si="1"/>
        <v>9.7315871135894572E-3</v>
      </c>
      <c r="I16" s="80"/>
      <c r="J16" s="94"/>
      <c r="K16" s="92">
        <v>0</v>
      </c>
      <c r="L16" s="93">
        <v>0</v>
      </c>
    </row>
    <row r="17" spans="1:12" x14ac:dyDescent="0.25">
      <c r="A17" s="40" t="s">
        <v>14</v>
      </c>
      <c r="B17" s="47">
        <f t="shared" si="2"/>
        <v>1090069</v>
      </c>
      <c r="C17" s="47">
        <f t="shared" si="3"/>
        <v>1086388</v>
      </c>
      <c r="D17" s="48">
        <f t="shared" si="0"/>
        <v>3.3882922123587011E-3</v>
      </c>
      <c r="E17" s="61"/>
      <c r="F17" s="89">
        <v>1090069</v>
      </c>
      <c r="G17" s="47">
        <v>1086388</v>
      </c>
      <c r="H17" s="48">
        <f t="shared" si="1"/>
        <v>3.3882922123587011E-3</v>
      </c>
      <c r="I17" s="61"/>
      <c r="J17" s="94"/>
      <c r="K17" s="92">
        <v>0</v>
      </c>
      <c r="L17" s="93">
        <v>0</v>
      </c>
    </row>
    <row r="18" spans="1:12" x14ac:dyDescent="0.25">
      <c r="A18" s="42" t="s">
        <v>38</v>
      </c>
      <c r="B18" s="44">
        <f>SUM(B6:B17)</f>
        <v>13594251</v>
      </c>
      <c r="C18" s="44">
        <f>SUM(C6:C17)</f>
        <v>13072245</v>
      </c>
      <c r="D18" s="45">
        <f t="shared" si="0"/>
        <v>3.9932391108030707E-2</v>
      </c>
      <c r="E18" s="61"/>
      <c r="F18" s="44">
        <f>SUM(F6:F17)</f>
        <v>13594251</v>
      </c>
      <c r="G18" s="44">
        <f>SUM(G6:G17)</f>
        <v>13072245</v>
      </c>
      <c r="H18" s="45">
        <f t="shared" si="1"/>
        <v>3.9932391108030707E-2</v>
      </c>
      <c r="I18" s="61"/>
      <c r="J18" s="96">
        <f>SUM(J6:J10)</f>
        <v>0</v>
      </c>
      <c r="K18" s="96">
        <f>SUM(K6:K10)</f>
        <v>0</v>
      </c>
      <c r="L18" s="93">
        <v>0</v>
      </c>
    </row>
    <row r="19" spans="1:12" x14ac:dyDescent="0.25">
      <c r="A19" s="39"/>
      <c r="B19" s="39"/>
      <c r="L19" s="35" t="s">
        <v>52</v>
      </c>
    </row>
    <row r="20" spans="1:12" x14ac:dyDescent="0.25">
      <c r="A20" s="55" t="s">
        <v>43</v>
      </c>
      <c r="B20" s="39"/>
    </row>
    <row r="21" spans="1:12" x14ac:dyDescent="0.25">
      <c r="A21" s="2" t="s">
        <v>53</v>
      </c>
      <c r="G21" s="35" t="s">
        <v>51</v>
      </c>
    </row>
  </sheetData>
  <mergeCells count="4">
    <mergeCell ref="B3:D3"/>
    <mergeCell ref="F3:H3"/>
    <mergeCell ref="J3:L3"/>
    <mergeCell ref="A1:L1"/>
  </mergeCells>
  <phoneticPr fontId="26" type="noConversion"/>
  <pageMargins left="0.7" right="0.7" top="0.75" bottom="0.75" header="0.3" footer="0.3"/>
  <pageSetup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L21"/>
  <sheetViews>
    <sheetView zoomScaleNormal="100" zoomScaleSheetLayoutView="93" workbookViewId="0">
      <selection activeCell="J20" sqref="J20"/>
    </sheetView>
  </sheetViews>
  <sheetFormatPr baseColWidth="10" defaultColWidth="9.1640625" defaultRowHeight="19" x14ac:dyDescent="0.25"/>
  <cols>
    <col min="1" max="1" width="14.33203125" style="35" customWidth="1"/>
    <col min="2" max="3" width="14.33203125" style="35" bestFit="1" customWidth="1"/>
    <col min="4" max="4" width="10.5" style="35" bestFit="1" customWidth="1"/>
    <col min="5" max="5" width="9.1640625" style="35"/>
    <col min="6" max="7" width="14.33203125" style="35" bestFit="1" customWidth="1"/>
    <col min="8" max="8" width="11.1640625" style="35" bestFit="1" customWidth="1"/>
    <col min="9" max="9" width="9.83203125" style="35" bestFit="1" customWidth="1"/>
    <col min="10" max="10" width="15.6640625" style="35" customWidth="1"/>
    <col min="11" max="11" width="12.6640625" style="35" bestFit="1" customWidth="1"/>
    <col min="12" max="12" width="11.1640625" style="35" bestFit="1" customWidth="1"/>
    <col min="13" max="16384" width="9.1640625" style="35"/>
  </cols>
  <sheetData>
    <row r="1" spans="1:12" x14ac:dyDescent="0.25">
      <c r="A1" s="117" t="s">
        <v>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x14ac:dyDescent="0.25">
      <c r="A3" s="36"/>
      <c r="B3" s="113" t="s">
        <v>50</v>
      </c>
      <c r="C3" s="113"/>
      <c r="D3" s="113"/>
      <c r="E3" s="36"/>
      <c r="F3" s="113" t="s">
        <v>15</v>
      </c>
      <c r="G3" s="113"/>
      <c r="H3" s="113"/>
      <c r="I3" s="36"/>
      <c r="J3" s="113" t="s">
        <v>16</v>
      </c>
      <c r="K3" s="113"/>
      <c r="L3" s="113"/>
    </row>
    <row r="4" spans="1:12" x14ac:dyDescent="0.25">
      <c r="A4" s="37"/>
      <c r="B4" s="38">
        <v>2018</v>
      </c>
      <c r="C4" s="38">
        <v>2017</v>
      </c>
      <c r="D4" s="38" t="s">
        <v>30</v>
      </c>
      <c r="E4" s="39"/>
      <c r="F4" s="38">
        <v>2018</v>
      </c>
      <c r="G4" s="38">
        <v>2017</v>
      </c>
      <c r="H4" s="38" t="s">
        <v>30</v>
      </c>
      <c r="I4" s="39"/>
      <c r="J4" s="38">
        <v>2018</v>
      </c>
      <c r="K4" s="38">
        <v>2017</v>
      </c>
      <c r="L4" s="38" t="s">
        <v>30</v>
      </c>
    </row>
    <row r="5" spans="1:12" x14ac:dyDescent="0.25">
      <c r="A5" s="40"/>
      <c r="B5" s="41"/>
      <c r="C5" s="41"/>
      <c r="D5" s="41"/>
      <c r="E5" s="39"/>
      <c r="F5" s="41"/>
      <c r="G5" s="66"/>
      <c r="H5" s="41"/>
      <c r="I5" s="39"/>
      <c r="J5" s="41"/>
      <c r="K5" s="41"/>
      <c r="L5" s="41"/>
    </row>
    <row r="6" spans="1:12" x14ac:dyDescent="0.25">
      <c r="A6" s="42" t="s">
        <v>3</v>
      </c>
      <c r="B6" s="44">
        <f>SUM(F6,J6)</f>
        <v>991282</v>
      </c>
      <c r="C6" s="44">
        <f>SUM(G6,K6)</f>
        <v>832659</v>
      </c>
      <c r="D6" s="49">
        <f>B6/C6-1</f>
        <v>0.19050175401935254</v>
      </c>
      <c r="E6" s="46"/>
      <c r="F6" s="65">
        <v>918763</v>
      </c>
      <c r="G6" s="65">
        <f>368503+393685</f>
        <v>762188</v>
      </c>
      <c r="H6" s="49">
        <f>F6/G6-1</f>
        <v>0.20542831952221752</v>
      </c>
      <c r="I6" s="39"/>
      <c r="J6" s="65">
        <v>72519</v>
      </c>
      <c r="K6" s="65">
        <v>70471</v>
      </c>
      <c r="L6" s="45">
        <f t="shared" ref="L6:L18" si="0">J6/K6-1</f>
        <v>2.9061599807012728E-2</v>
      </c>
    </row>
    <row r="7" spans="1:12" x14ac:dyDescent="0.25">
      <c r="A7" s="40" t="s">
        <v>4</v>
      </c>
      <c r="B7" s="47">
        <f>SUM(F7,J7)</f>
        <v>949735</v>
      </c>
      <c r="C7" s="47">
        <f t="shared" ref="C7:C17" si="1">SUM(G7,K7)</f>
        <v>755412</v>
      </c>
      <c r="D7" s="48">
        <f t="shared" ref="D7:D15" si="2">B7/C7-1</f>
        <v>0.25724108168787363</v>
      </c>
      <c r="E7" s="46"/>
      <c r="F7" s="47">
        <v>885343</v>
      </c>
      <c r="G7" s="47">
        <f>352013+354242</f>
        <v>706255</v>
      </c>
      <c r="H7" s="48">
        <f t="shared" ref="H7:H16" si="3">F7/G7-1</f>
        <v>0.25357413398843187</v>
      </c>
      <c r="I7" s="46"/>
      <c r="J7" s="47">
        <v>64392</v>
      </c>
      <c r="K7" s="47">
        <v>49157</v>
      </c>
      <c r="L7" s="48">
        <f t="shared" si="0"/>
        <v>0.30992534125353455</v>
      </c>
    </row>
    <row r="8" spans="1:12" x14ac:dyDescent="0.25">
      <c r="A8" s="42" t="s">
        <v>5</v>
      </c>
      <c r="B8" s="44">
        <f t="shared" ref="B8:B9" si="4">SUM(F8,J8)</f>
        <v>1113879</v>
      </c>
      <c r="C8" s="44">
        <f t="shared" si="1"/>
        <v>899970</v>
      </c>
      <c r="D8" s="49">
        <f t="shared" si="2"/>
        <v>0.23768458948631621</v>
      </c>
      <c r="E8" s="46"/>
      <c r="F8" s="64">
        <v>1037479</v>
      </c>
      <c r="G8" s="64">
        <f>423179+414515</f>
        <v>837694</v>
      </c>
      <c r="H8" s="49">
        <f t="shared" si="3"/>
        <v>0.23849400855204883</v>
      </c>
      <c r="I8" s="46"/>
      <c r="J8" s="64">
        <v>76400</v>
      </c>
      <c r="K8" s="64">
        <v>62276</v>
      </c>
      <c r="L8" s="45">
        <f t="shared" si="0"/>
        <v>0.2267968398741087</v>
      </c>
    </row>
    <row r="9" spans="1:12" x14ac:dyDescent="0.25">
      <c r="A9" s="40" t="s">
        <v>6</v>
      </c>
      <c r="B9" s="47">
        <f t="shared" si="4"/>
        <v>1174451</v>
      </c>
      <c r="C9" s="47">
        <f t="shared" si="1"/>
        <v>982346</v>
      </c>
      <c r="D9" s="48">
        <f t="shared" si="2"/>
        <v>0.19555736980656513</v>
      </c>
      <c r="E9" s="46"/>
      <c r="F9" s="47">
        <v>1093621</v>
      </c>
      <c r="G9" s="47">
        <f>455473+459309</f>
        <v>914782</v>
      </c>
      <c r="H9" s="48">
        <f t="shared" si="3"/>
        <v>0.19549903692901704</v>
      </c>
      <c r="I9" s="46"/>
      <c r="J9" s="47">
        <v>80830</v>
      </c>
      <c r="K9" s="47">
        <v>67564</v>
      </c>
      <c r="L9" s="48">
        <f t="shared" si="0"/>
        <v>0.19634716713042444</v>
      </c>
    </row>
    <row r="10" spans="1:12" x14ac:dyDescent="0.25">
      <c r="A10" s="42" t="s">
        <v>7</v>
      </c>
      <c r="B10" s="44">
        <f t="shared" ref="B10:B17" si="5">SUM(F10,J10)</f>
        <v>1242162</v>
      </c>
      <c r="C10" s="44">
        <f t="shared" si="1"/>
        <v>1035092</v>
      </c>
      <c r="D10" s="49">
        <f t="shared" si="2"/>
        <v>0.20004985064129555</v>
      </c>
      <c r="E10" s="46"/>
      <c r="F10" s="64">
        <v>1106217</v>
      </c>
      <c r="G10" s="64">
        <f>476037+486982</f>
        <v>963019</v>
      </c>
      <c r="H10" s="49">
        <f t="shared" si="3"/>
        <v>0.14869696236522856</v>
      </c>
      <c r="I10" s="46"/>
      <c r="J10" s="64">
        <v>135945</v>
      </c>
      <c r="K10" s="64">
        <v>72073</v>
      </c>
      <c r="L10" s="45">
        <f>J10/K10-1</f>
        <v>0.88621259001290364</v>
      </c>
    </row>
    <row r="11" spans="1:12" x14ac:dyDescent="0.25">
      <c r="A11" s="40" t="s">
        <v>8</v>
      </c>
      <c r="B11" s="47">
        <f t="shared" si="5"/>
        <v>1301310</v>
      </c>
      <c r="C11" s="47">
        <f t="shared" si="1"/>
        <v>1094683</v>
      </c>
      <c r="D11" s="48">
        <f t="shared" si="2"/>
        <v>0.18875510079173607</v>
      </c>
      <c r="E11" s="46"/>
      <c r="F11" s="47">
        <v>1201486</v>
      </c>
      <c r="G11" s="47">
        <v>1016433</v>
      </c>
      <c r="H11" s="48">
        <f t="shared" si="3"/>
        <v>0.18206118848955111</v>
      </c>
      <c r="I11" s="46"/>
      <c r="J11" s="47">
        <v>99824</v>
      </c>
      <c r="K11" s="47">
        <v>78250</v>
      </c>
      <c r="L11" s="48">
        <f t="shared" si="0"/>
        <v>0.27570607028754002</v>
      </c>
    </row>
    <row r="12" spans="1:12" x14ac:dyDescent="0.25">
      <c r="A12" s="42" t="s">
        <v>9</v>
      </c>
      <c r="B12" s="51">
        <f t="shared" si="5"/>
        <v>1419731</v>
      </c>
      <c r="C12" s="44">
        <f t="shared" si="1"/>
        <v>1132098</v>
      </c>
      <c r="D12" s="49">
        <f t="shared" si="2"/>
        <v>0.25407076065852952</v>
      </c>
      <c r="E12" s="46"/>
      <c r="F12" s="64">
        <v>1236381</v>
      </c>
      <c r="G12" s="64">
        <v>1040423</v>
      </c>
      <c r="H12" s="49">
        <f t="shared" si="3"/>
        <v>0.18834454832313385</v>
      </c>
      <c r="I12" s="46"/>
      <c r="J12" s="64">
        <v>183350</v>
      </c>
      <c r="K12" s="64">
        <v>91675</v>
      </c>
      <c r="L12" s="45">
        <f t="shared" si="0"/>
        <v>1</v>
      </c>
    </row>
    <row r="13" spans="1:12" x14ac:dyDescent="0.25">
      <c r="A13" s="40" t="s">
        <v>10</v>
      </c>
      <c r="B13" s="47">
        <f t="shared" si="5"/>
        <v>1334795</v>
      </c>
      <c r="C13" s="47">
        <f t="shared" si="1"/>
        <v>1117220</v>
      </c>
      <c r="D13" s="48">
        <f t="shared" si="2"/>
        <v>0.19474678219151098</v>
      </c>
      <c r="E13" s="46"/>
      <c r="F13" s="47">
        <v>1231554</v>
      </c>
      <c r="G13" s="47">
        <v>1030949</v>
      </c>
      <c r="H13" s="48">
        <f t="shared" si="3"/>
        <v>0.19458285521398255</v>
      </c>
      <c r="I13" s="46"/>
      <c r="J13" s="47">
        <v>103241</v>
      </c>
      <c r="K13" s="47">
        <v>86271</v>
      </c>
      <c r="L13" s="48">
        <f t="shared" si="0"/>
        <v>0.19670572961945498</v>
      </c>
    </row>
    <row r="14" spans="1:12" x14ac:dyDescent="0.25">
      <c r="A14" s="42" t="s">
        <v>11</v>
      </c>
      <c r="B14" s="51">
        <f t="shared" si="5"/>
        <v>1185947</v>
      </c>
      <c r="C14" s="44">
        <f t="shared" si="1"/>
        <v>1015074</v>
      </c>
      <c r="D14" s="49">
        <f t="shared" si="2"/>
        <v>0.16833551051450435</v>
      </c>
      <c r="E14" s="46"/>
      <c r="F14" s="78">
        <v>1057625</v>
      </c>
      <c r="G14" s="64">
        <v>941305</v>
      </c>
      <c r="H14" s="49">
        <f t="shared" si="3"/>
        <v>0.12357312454517921</v>
      </c>
      <c r="I14" s="46"/>
      <c r="J14" s="78">
        <v>128322</v>
      </c>
      <c r="K14" s="64">
        <v>73769</v>
      </c>
      <c r="L14" s="45">
        <f t="shared" si="0"/>
        <v>0.73951117678157496</v>
      </c>
    </row>
    <row r="15" spans="1:12" x14ac:dyDescent="0.25">
      <c r="A15" s="40" t="s">
        <v>12</v>
      </c>
      <c r="B15" s="47">
        <f t="shared" si="5"/>
        <v>1254906</v>
      </c>
      <c r="C15" s="47">
        <f t="shared" si="1"/>
        <v>1133867</v>
      </c>
      <c r="D15" s="48">
        <f t="shared" si="2"/>
        <v>0.10674885149669233</v>
      </c>
      <c r="E15" s="46"/>
      <c r="F15" s="47">
        <v>1179746</v>
      </c>
      <c r="G15" s="47">
        <v>1061700</v>
      </c>
      <c r="H15" s="48">
        <f t="shared" si="3"/>
        <v>0.11118583403974758</v>
      </c>
      <c r="I15" s="46"/>
      <c r="J15" s="47">
        <v>75160</v>
      </c>
      <c r="K15" s="47">
        <v>72167</v>
      </c>
      <c r="L15" s="48">
        <f t="shared" si="0"/>
        <v>4.1473249546191582E-2</v>
      </c>
    </row>
    <row r="16" spans="1:12" x14ac:dyDescent="0.25">
      <c r="A16" s="58" t="s">
        <v>13</v>
      </c>
      <c r="B16" s="51">
        <f t="shared" si="5"/>
        <v>1234258</v>
      </c>
      <c r="C16" s="44">
        <f t="shared" si="1"/>
        <v>1115025</v>
      </c>
      <c r="D16" s="49">
        <f>B16/C16-1</f>
        <v>0.10693302840743479</v>
      </c>
      <c r="E16" s="46"/>
      <c r="F16" s="64">
        <v>1168515</v>
      </c>
      <c r="G16" s="64">
        <v>1054632</v>
      </c>
      <c r="H16" s="49">
        <f t="shared" si="3"/>
        <v>0.10798363789454513</v>
      </c>
      <c r="I16" s="46"/>
      <c r="J16" s="64">
        <v>65743</v>
      </c>
      <c r="K16" s="64">
        <v>60393</v>
      </c>
      <c r="L16" s="45">
        <f t="shared" si="0"/>
        <v>8.8586425579123329E-2</v>
      </c>
    </row>
    <row r="17" spans="1:12" x14ac:dyDescent="0.25">
      <c r="A17" s="40" t="s">
        <v>14</v>
      </c>
      <c r="B17" s="47">
        <f t="shared" si="5"/>
        <v>1189077</v>
      </c>
      <c r="C17" s="47">
        <f t="shared" si="1"/>
        <v>1092737</v>
      </c>
      <c r="D17" s="48">
        <f>B17/C17-1</f>
        <v>8.8163940637134175E-2</v>
      </c>
      <c r="E17" s="46"/>
      <c r="F17" s="47">
        <v>1114498</v>
      </c>
      <c r="G17" s="47">
        <v>1018687</v>
      </c>
      <c r="H17" s="48">
        <f>F17/G17-1</f>
        <v>9.4053423671844216E-2</v>
      </c>
      <c r="I17" s="46"/>
      <c r="J17" s="47">
        <v>74579</v>
      </c>
      <c r="K17" s="47">
        <v>74050</v>
      </c>
      <c r="L17" s="48">
        <f t="shared" si="0"/>
        <v>7.1438217420660699E-3</v>
      </c>
    </row>
    <row r="18" spans="1:12" x14ac:dyDescent="0.25">
      <c r="A18" s="42" t="s">
        <v>38</v>
      </c>
      <c r="B18" s="44">
        <f>SUM(B6:B17)</f>
        <v>14391533</v>
      </c>
      <c r="C18" s="44">
        <f>SUM(C6:C17)</f>
        <v>12206183</v>
      </c>
      <c r="D18" s="45">
        <f>B18/C18-1</f>
        <v>0.17903631298990019</v>
      </c>
      <c r="E18" s="46"/>
      <c r="F18" s="44">
        <f>SUM(F6:F17)</f>
        <v>13231228</v>
      </c>
      <c r="G18" s="44">
        <f>SUM(G6:G17)</f>
        <v>11348067</v>
      </c>
      <c r="H18" s="45">
        <f>F18/G18-1</f>
        <v>0.16594553063530548</v>
      </c>
      <c r="I18" s="46"/>
      <c r="J18" s="44">
        <f>SUM(J6:J17)</f>
        <v>1160305</v>
      </c>
      <c r="K18" s="44">
        <f>SUM(K6:K17)</f>
        <v>858116</v>
      </c>
      <c r="L18" s="45">
        <f t="shared" si="0"/>
        <v>0.35215402113467187</v>
      </c>
    </row>
    <row r="19" spans="1:12" x14ac:dyDescent="0.25">
      <c r="A19" s="39"/>
      <c r="B19" s="39"/>
      <c r="I19" s="46"/>
    </row>
    <row r="20" spans="1:12" x14ac:dyDescent="0.25">
      <c r="A20" s="55" t="s">
        <v>44</v>
      </c>
      <c r="B20" s="39"/>
      <c r="D20" s="46"/>
    </row>
    <row r="21" spans="1:12" x14ac:dyDescent="0.25">
      <c r="A21" s="2" t="s">
        <v>53</v>
      </c>
    </row>
  </sheetData>
  <mergeCells count="4">
    <mergeCell ref="B3:D3"/>
    <mergeCell ref="F3:H3"/>
    <mergeCell ref="J3:L3"/>
    <mergeCell ref="A1:L1"/>
  </mergeCells>
  <phoneticPr fontId="26" type="noConversion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CA Totals</vt:lpstr>
      <vt:lpstr>Los Angeles</vt:lpstr>
      <vt:lpstr>Burbank</vt:lpstr>
      <vt:lpstr>Long Beach</vt:lpstr>
      <vt:lpstr>Ontario</vt:lpstr>
      <vt:lpstr>Orange County</vt:lpstr>
      <vt:lpstr>San Diego</vt:lpstr>
      <vt:lpstr>Oakland</vt:lpstr>
      <vt:lpstr>San Jose</vt:lpstr>
      <vt:lpstr>San Francisco</vt:lpstr>
      <vt:lpstr>Sacramento</vt:lpstr>
      <vt:lpstr>High Low stats</vt:lpstr>
      <vt:lpstr>Burbank!Print_Area</vt:lpstr>
      <vt:lpstr>'CA Totals'!Print_Area</vt:lpstr>
      <vt:lpstr>'High Low stats'!Print_Area</vt:lpstr>
      <vt:lpstr>'Long Beach'!Print_Area</vt:lpstr>
      <vt:lpstr>'Los Angeles'!Print_Area</vt:lpstr>
      <vt:lpstr>Oakland!Print_Area</vt:lpstr>
      <vt:lpstr>Ontario!Print_Area</vt:lpstr>
      <vt:lpstr>'Orange County'!Print_Area</vt:lpstr>
      <vt:lpstr>Sacramento!Print_Area</vt:lpstr>
      <vt:lpstr>'San Francisco'!Print_Area</vt:lpstr>
      <vt:lpstr>'San Jose'!Print_Area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temp1</dc:creator>
  <cp:lastModifiedBy>Ani Chibukhchyan</cp:lastModifiedBy>
  <cp:lastPrinted>2015-01-28T21:32:47Z</cp:lastPrinted>
  <dcterms:created xsi:type="dcterms:W3CDTF">2008-12-18T23:04:54Z</dcterms:created>
  <dcterms:modified xsi:type="dcterms:W3CDTF">2019-08-06T14:35:43Z</dcterms:modified>
</cp:coreProperties>
</file>